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8085"/>
  </bookViews>
  <sheets>
    <sheet name="公共基準点点検結果表" sheetId="1" r:id="rId1"/>
    <sheet name="【参考】公共基準点等級確認表" sheetId="2" r:id="rId2"/>
  </sheets>
  <definedNames>
    <definedName name="_xlnm.Print_Area" localSheetId="0">公共基準点点検結果表!$A$1:$AT$71</definedName>
  </definedNames>
  <calcPr calcId="152511"/>
</workbook>
</file>

<file path=xl/calcChain.xml><?xml version="1.0" encoding="utf-8"?>
<calcChain xmlns="http://schemas.openxmlformats.org/spreadsheetml/2006/main">
  <c r="AM40" i="1" l="1"/>
  <c r="AP39" i="1"/>
  <c r="AK39" i="1"/>
  <c r="AB51" i="1" l="1"/>
  <c r="AB50" i="1"/>
  <c r="AB49" i="1"/>
  <c r="AH48" i="1"/>
  <c r="AH47" i="1"/>
  <c r="AH46" i="1"/>
  <c r="AE48" i="1"/>
  <c r="AE47" i="1"/>
  <c r="AE46" i="1"/>
  <c r="AB48" i="1"/>
  <c r="AB47" i="1"/>
  <c r="AB46" i="1"/>
  <c r="S51" i="1"/>
  <c r="S50" i="1"/>
  <c r="S49" i="1"/>
  <c r="V48" i="1"/>
  <c r="Y48" i="1"/>
  <c r="S48" i="1"/>
  <c r="Y47" i="1"/>
  <c r="V47" i="1"/>
  <c r="S47" i="1"/>
  <c r="Y46" i="1"/>
  <c r="V46" i="1"/>
  <c r="S46" i="1"/>
  <c r="AB45" i="1"/>
  <c r="AB44" i="1"/>
  <c r="AB43" i="1"/>
  <c r="AK43" i="1" s="1"/>
  <c r="S45" i="1"/>
  <c r="S44" i="1"/>
  <c r="S43" i="1"/>
  <c r="AK49" i="1" l="1"/>
  <c r="AK44" i="1"/>
  <c r="S18" i="1"/>
  <c r="AK18" i="1" s="1"/>
  <c r="S17" i="1"/>
  <c r="AK17" i="1" s="1"/>
  <c r="S16" i="1"/>
  <c r="AK16" i="1" s="1"/>
  <c r="AQ16" i="1" s="1"/>
  <c r="AK50" i="1"/>
  <c r="K14" i="1"/>
  <c r="AF40" i="1" l="1"/>
  <c r="I39" i="1" l="1"/>
  <c r="I41" i="1"/>
  <c r="AQ49" i="1" l="1"/>
  <c r="AQ50" i="1"/>
  <c r="AQ44" i="1"/>
  <c r="AQ43" i="1"/>
  <c r="AK45" i="1" l="1"/>
  <c r="AQ45" i="1" s="1"/>
  <c r="AK51" i="1"/>
  <c r="AQ51" i="1" s="1"/>
  <c r="S23" i="1"/>
  <c r="AK23" i="1" s="1"/>
  <c r="S22" i="1"/>
  <c r="AQ17" i="1"/>
  <c r="AK22" i="1" l="1"/>
  <c r="AQ22" i="1" s="1"/>
  <c r="AQ23" i="1"/>
  <c r="AQ18" i="1"/>
  <c r="S26" i="1"/>
  <c r="AK26" i="1" s="1"/>
  <c r="S24" i="1"/>
  <c r="BF20" i="1"/>
  <c r="BE20" i="1"/>
  <c r="BD21" i="1"/>
  <c r="BH21" i="1" s="1"/>
  <c r="BC21" i="1"/>
  <c r="BG21" i="1" s="1"/>
  <c r="BD20" i="1"/>
  <c r="BC20" i="1"/>
  <c r="AK24" i="1" l="1"/>
  <c r="AQ24" i="1" s="1"/>
  <c r="AQ26" i="1"/>
  <c r="S27" i="1"/>
  <c r="AK27" i="1" s="1"/>
  <c r="S28" i="1"/>
  <c r="AK28" i="1" s="1"/>
  <c r="BI21" i="1"/>
  <c r="BG20" i="1"/>
  <c r="BF21" i="1"/>
  <c r="BK21" i="1" s="1"/>
  <c r="BE21" i="1"/>
  <c r="BJ21" i="1" s="1"/>
  <c r="BK20" i="1"/>
  <c r="BH20" i="1"/>
  <c r="BF19" i="1"/>
  <c r="BE19" i="1"/>
  <c r="BD19" i="1"/>
  <c r="BC19" i="1"/>
  <c r="AW19" i="1"/>
  <c r="AW20" i="1"/>
  <c r="AW21" i="1"/>
  <c r="AW29" i="1"/>
  <c r="AW30" i="1"/>
  <c r="AW31" i="1"/>
  <c r="AV46" i="1"/>
  <c r="AW46" i="1"/>
  <c r="AV47" i="1"/>
  <c r="AW47" i="1"/>
  <c r="AV48" i="1"/>
  <c r="AW48" i="1"/>
  <c r="AQ28" i="1" l="1"/>
  <c r="AQ27" i="1"/>
  <c r="AX46" i="1"/>
  <c r="AY46" i="1" s="1"/>
  <c r="AX47" i="1"/>
  <c r="AY47" i="1" s="1"/>
  <c r="AX48" i="1"/>
  <c r="AY48" i="1" s="1"/>
  <c r="BK19" i="1"/>
  <c r="BJ19" i="1"/>
  <c r="BL21" i="1"/>
  <c r="BM21" i="1" s="1"/>
  <c r="S21" i="1" s="1"/>
  <c r="BH19" i="1"/>
  <c r="BG19" i="1"/>
  <c r="BI20" i="1"/>
  <c r="BJ20" i="1"/>
  <c r="BL20" i="1" s="1"/>
  <c r="S34" i="1"/>
  <c r="AK34" i="1" s="1"/>
  <c r="AQ34" i="1" l="1"/>
  <c r="BL19" i="1"/>
  <c r="BA46" i="1"/>
  <c r="BA48" i="1"/>
  <c r="AZ48" i="1"/>
  <c r="AK48" i="1" s="1"/>
  <c r="AQ48" i="1" s="1"/>
  <c r="BA47" i="1"/>
  <c r="AZ47" i="1"/>
  <c r="AZ46" i="1"/>
  <c r="AK46" i="1" s="1"/>
  <c r="S32" i="1"/>
  <c r="S33" i="1"/>
  <c r="S31" i="1"/>
  <c r="BI19" i="1"/>
  <c r="BM20" i="1"/>
  <c r="S20" i="1" s="1"/>
  <c r="AK47" i="1" l="1"/>
  <c r="AQ47" i="1" s="1"/>
  <c r="AK32" i="1"/>
  <c r="AQ32" i="1" s="1"/>
  <c r="AK33" i="1"/>
  <c r="AQ33" i="1" s="1"/>
  <c r="BM19" i="1"/>
  <c r="S19" i="1" s="1"/>
  <c r="S29" i="1" s="1"/>
  <c r="V21" i="1"/>
  <c r="V31" i="1" s="1"/>
  <c r="S30" i="1"/>
  <c r="AQ46" i="1" l="1"/>
  <c r="V19" i="1"/>
  <c r="V29" i="1" s="1"/>
  <c r="Y21" i="1"/>
  <c r="Y31" i="1" s="1"/>
  <c r="AV31" i="1" s="1"/>
  <c r="AX31" i="1" s="1"/>
  <c r="V20" i="1"/>
  <c r="V30" i="1" s="1"/>
  <c r="Y19" i="1" l="1"/>
  <c r="AV19" i="1" s="1"/>
  <c r="AX19" i="1" s="1"/>
  <c r="AV21" i="1"/>
  <c r="Y20" i="1"/>
  <c r="AY31" i="1"/>
  <c r="Y29" i="1" l="1"/>
  <c r="AV29" i="1" s="1"/>
  <c r="AX29" i="1" s="1"/>
  <c r="AY29" i="1" s="1"/>
  <c r="AX21" i="1"/>
  <c r="BA31" i="1"/>
  <c r="AY19" i="1"/>
  <c r="AZ31" i="1"/>
  <c r="Y30" i="1"/>
  <c r="AV30" i="1" s="1"/>
  <c r="AX30" i="1" s="1"/>
  <c r="AV20" i="1"/>
  <c r="AX20" i="1" s="1"/>
  <c r="AK31" i="1" l="1"/>
  <c r="AQ31" i="1" s="1"/>
  <c r="AY21" i="1"/>
  <c r="AZ29" i="1"/>
  <c r="AZ19" i="1"/>
  <c r="BA29" i="1"/>
  <c r="BA19" i="1"/>
  <c r="AY30" i="1"/>
  <c r="AY20" i="1"/>
  <c r="AK19" i="1" l="1"/>
  <c r="AQ19" i="1" s="1"/>
  <c r="AK29" i="1"/>
  <c r="AQ29" i="1" s="1"/>
  <c r="AZ21" i="1"/>
  <c r="BA21" i="1"/>
  <c r="BA30" i="1"/>
  <c r="BA20" i="1"/>
  <c r="AZ20" i="1"/>
  <c r="AZ30" i="1"/>
  <c r="AK30" i="1" l="1"/>
  <c r="AQ30" i="1" s="1"/>
  <c r="AK20" i="1"/>
  <c r="AQ20" i="1" s="1"/>
  <c r="AK21" i="1"/>
  <c r="AQ21" i="1" s="1"/>
</calcChain>
</file>

<file path=xl/sharedStrings.xml><?xml version="1.0" encoding="utf-8"?>
<sst xmlns="http://schemas.openxmlformats.org/spreadsheetml/2006/main" count="346" uniqueCount="111">
  <si>
    <t>公共基準点名称</t>
    <rPh sb="0" eb="2">
      <t>コウキョウ</t>
    </rPh>
    <rPh sb="2" eb="5">
      <t>キジュンテン</t>
    </rPh>
    <rPh sb="5" eb="7">
      <t>メイショウ</t>
    </rPh>
    <phoneticPr fontId="1"/>
  </si>
  <si>
    <t>作業者</t>
    <rPh sb="0" eb="3">
      <t>サギョウシャ</t>
    </rPh>
    <phoneticPr fontId="1"/>
  </si>
  <si>
    <t>（所属及び氏名）</t>
    <rPh sb="1" eb="3">
      <t>ショゾク</t>
    </rPh>
    <rPh sb="3" eb="4">
      <t>オヨ</t>
    </rPh>
    <rPh sb="5" eb="7">
      <t>シメイ</t>
    </rPh>
    <phoneticPr fontId="1"/>
  </si>
  <si>
    <t>所在地</t>
    <rPh sb="0" eb="3">
      <t>ショザイチ</t>
    </rPh>
    <phoneticPr fontId="1"/>
  </si>
  <si>
    <t>管理者</t>
    <rPh sb="0" eb="3">
      <t>カンリシャ</t>
    </rPh>
    <phoneticPr fontId="1"/>
  </si>
  <si>
    <t>種類</t>
    <rPh sb="0" eb="2">
      <t>シュルイ</t>
    </rPh>
    <phoneticPr fontId="1"/>
  </si>
  <si>
    <t>①</t>
    <phoneticPr fontId="1"/>
  </si>
  <si>
    <t>ｍ</t>
    <phoneticPr fontId="1"/>
  </si>
  <si>
    <t>誤差</t>
    <rPh sb="0" eb="2">
      <t>ゴサ</t>
    </rPh>
    <phoneticPr fontId="1"/>
  </si>
  <si>
    <t>許容値</t>
    <rPh sb="0" eb="3">
      <t>キョヨウチ</t>
    </rPh>
    <phoneticPr fontId="1"/>
  </si>
  <si>
    <t>㎜</t>
    <phoneticPr fontId="1"/>
  </si>
  <si>
    <t>"</t>
    <phoneticPr fontId="1"/>
  </si>
  <si>
    <t>′</t>
    <phoneticPr fontId="1"/>
  </si>
  <si>
    <t>°</t>
    <phoneticPr fontId="1"/>
  </si>
  <si>
    <t>度</t>
    <rPh sb="0" eb="1">
      <t>ド</t>
    </rPh>
    <phoneticPr fontId="1"/>
  </si>
  <si>
    <t>分</t>
    <rPh sb="0" eb="1">
      <t>プン</t>
    </rPh>
    <phoneticPr fontId="1"/>
  </si>
  <si>
    <t>秒</t>
    <rPh sb="0" eb="1">
      <t>ビョウ</t>
    </rPh>
    <phoneticPr fontId="1"/>
  </si>
  <si>
    <t>10進数（度）</t>
    <rPh sb="2" eb="4">
      <t>シンスウ</t>
    </rPh>
    <rPh sb="5" eb="6">
      <t>ド</t>
    </rPh>
    <phoneticPr fontId="1"/>
  </si>
  <si>
    <t>10進数(度）変換</t>
    <rPh sb="2" eb="4">
      <t>シンスウ</t>
    </rPh>
    <rPh sb="5" eb="6">
      <t>ド</t>
    </rPh>
    <rPh sb="7" eb="9">
      <t>ヘンカン</t>
    </rPh>
    <phoneticPr fontId="1"/>
  </si>
  <si>
    <t>着手前</t>
    <rPh sb="0" eb="2">
      <t>チャクシュ</t>
    </rPh>
    <rPh sb="2" eb="3">
      <t>マエ</t>
    </rPh>
    <phoneticPr fontId="1"/>
  </si>
  <si>
    <t>竣工後</t>
    <rPh sb="0" eb="2">
      <t>シュンコウ</t>
    </rPh>
    <rPh sb="2" eb="3">
      <t>ゴ</t>
    </rPh>
    <phoneticPr fontId="1"/>
  </si>
  <si>
    <t>（1／2）</t>
    <phoneticPr fontId="1"/>
  </si>
  <si>
    <t>水平距離</t>
    <rPh sb="0" eb="2">
      <t>スイヘイ</t>
    </rPh>
    <rPh sb="2" eb="4">
      <t>キョリ</t>
    </rPh>
    <phoneticPr fontId="1"/>
  </si>
  <si>
    <t>水平角</t>
    <rPh sb="0" eb="2">
      <t>スイヘイ</t>
    </rPh>
    <rPh sb="2" eb="3">
      <t>カク</t>
    </rPh>
    <phoneticPr fontId="1"/>
  </si>
  <si>
    <t>±</t>
  </si>
  <si>
    <t>±</t>
    <phoneticPr fontId="1"/>
  </si>
  <si>
    <t>日</t>
    <rPh sb="0" eb="1">
      <t>ヒ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</si>
  <si>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</si>
  <si>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</si>
  <si>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文京区</t>
    <rPh sb="0" eb="3">
      <t>ブンキョウク</t>
    </rPh>
    <phoneticPr fontId="1"/>
  </si>
  <si>
    <t>丁目</t>
    <rPh sb="0" eb="2">
      <t>チョウメ</t>
    </rPh>
    <phoneticPr fontId="1"/>
  </si>
  <si>
    <t>番</t>
    <rPh sb="0" eb="1">
      <t>バン</t>
    </rPh>
    <phoneticPr fontId="1"/>
  </si>
  <si>
    <t>号地先</t>
    <rPh sb="0" eb="1">
      <t>ゴウ</t>
    </rPh>
    <rPh sb="1" eb="2">
      <t>チ</t>
    </rPh>
    <rPh sb="2" eb="3">
      <t>サキ</t>
    </rPh>
    <phoneticPr fontId="1"/>
  </si>
  <si>
    <t>文京区（土木部管理課）</t>
    <rPh sb="0" eb="3">
      <t>ブンキョウク</t>
    </rPh>
    <rPh sb="4" eb="6">
      <t>ドボク</t>
    </rPh>
    <rPh sb="6" eb="7">
      <t>ブ</t>
    </rPh>
    <rPh sb="7" eb="9">
      <t>カンリ</t>
    </rPh>
    <rPh sb="9" eb="10">
      <t>カ</t>
    </rPh>
    <phoneticPr fontId="1"/>
  </si>
  <si>
    <t>(相当含む）</t>
    <rPh sb="1" eb="3">
      <t>ソウトウ</t>
    </rPh>
    <rPh sb="3" eb="4">
      <t>フク</t>
    </rPh>
    <phoneticPr fontId="1"/>
  </si>
  <si>
    <t>級</t>
    <rPh sb="0" eb="1">
      <t>キュウ</t>
    </rPh>
    <phoneticPr fontId="1"/>
  </si>
  <si>
    <t>2級</t>
    <rPh sb="1" eb="2">
      <t>キュウ</t>
    </rPh>
    <phoneticPr fontId="1"/>
  </si>
  <si>
    <t>3級</t>
    <rPh sb="1" eb="2">
      <t>キュウ</t>
    </rPh>
    <phoneticPr fontId="1"/>
  </si>
  <si>
    <t>4級</t>
    <rPh sb="1" eb="2">
      <t>キュウ</t>
    </rPh>
    <phoneticPr fontId="1"/>
  </si>
  <si>
    <t>街区三角点</t>
    <rPh sb="0" eb="2">
      <t>ガイク</t>
    </rPh>
    <rPh sb="2" eb="5">
      <t>サンカクテン</t>
    </rPh>
    <phoneticPr fontId="1"/>
  </si>
  <si>
    <t>2級基準点</t>
    <rPh sb="1" eb="2">
      <t>キュウ</t>
    </rPh>
    <rPh sb="2" eb="5">
      <t>キジュンテン</t>
    </rPh>
    <phoneticPr fontId="1"/>
  </si>
  <si>
    <t>地籍図根三角点</t>
    <rPh sb="0" eb="2">
      <t>チセキ</t>
    </rPh>
    <rPh sb="2" eb="3">
      <t>ズ</t>
    </rPh>
    <rPh sb="3" eb="4">
      <t>コン</t>
    </rPh>
    <rPh sb="4" eb="7">
      <t>サンカクテン</t>
    </rPh>
    <phoneticPr fontId="1"/>
  </si>
  <si>
    <t>3級基準点</t>
    <rPh sb="1" eb="2">
      <t>キュウ</t>
    </rPh>
    <rPh sb="2" eb="5">
      <t>キジュンテン</t>
    </rPh>
    <phoneticPr fontId="1"/>
  </si>
  <si>
    <t>街区多角点</t>
    <rPh sb="0" eb="2">
      <t>ガイク</t>
    </rPh>
    <rPh sb="2" eb="4">
      <t>タカク</t>
    </rPh>
    <rPh sb="4" eb="5">
      <t>テン</t>
    </rPh>
    <phoneticPr fontId="1"/>
  </si>
  <si>
    <t>地籍多角点</t>
    <rPh sb="0" eb="2">
      <t>チセキ</t>
    </rPh>
    <rPh sb="2" eb="4">
      <t>タカク</t>
    </rPh>
    <rPh sb="4" eb="5">
      <t>テン</t>
    </rPh>
    <phoneticPr fontId="1"/>
  </si>
  <si>
    <t>4級基準点</t>
    <rPh sb="1" eb="2">
      <t>キュウ</t>
    </rPh>
    <rPh sb="2" eb="5">
      <t>キジュンテン</t>
    </rPh>
    <phoneticPr fontId="1"/>
  </si>
  <si>
    <t>街区多角点節点</t>
    <rPh sb="0" eb="2">
      <t>ガイク</t>
    </rPh>
    <rPh sb="2" eb="4">
      <t>タカク</t>
    </rPh>
    <rPh sb="4" eb="5">
      <t>テン</t>
    </rPh>
    <rPh sb="5" eb="7">
      <t>セッテン</t>
    </rPh>
    <phoneticPr fontId="1"/>
  </si>
  <si>
    <t>地籍図根多角点（2次）</t>
    <rPh sb="0" eb="2">
      <t>チセキ</t>
    </rPh>
    <rPh sb="2" eb="3">
      <t>ズ</t>
    </rPh>
    <rPh sb="3" eb="4">
      <t>コン</t>
    </rPh>
    <rPh sb="4" eb="6">
      <t>タカク</t>
    </rPh>
    <rPh sb="6" eb="7">
      <t>テン</t>
    </rPh>
    <rPh sb="9" eb="10">
      <t>ジ</t>
    </rPh>
    <phoneticPr fontId="1"/>
  </si>
  <si>
    <t>地籍細部図根点</t>
    <rPh sb="0" eb="2">
      <t>チセキ</t>
    </rPh>
    <rPh sb="2" eb="4">
      <t>サイブ</t>
    </rPh>
    <rPh sb="4" eb="7">
      <t>ズコンテン</t>
    </rPh>
    <phoneticPr fontId="1"/>
  </si>
  <si>
    <t>文京区公共基準点等級確認表</t>
    <rPh sb="0" eb="3">
      <t>ブンキョウク</t>
    </rPh>
    <rPh sb="3" eb="5">
      <t>コウキョウ</t>
    </rPh>
    <rPh sb="5" eb="8">
      <t>キジュンテン</t>
    </rPh>
    <rPh sb="8" eb="10">
      <t>トウキュウ</t>
    </rPh>
    <rPh sb="10" eb="12">
      <t>カクニン</t>
    </rPh>
    <rPh sb="12" eb="13">
      <t>ヒョウ</t>
    </rPh>
    <phoneticPr fontId="1"/>
  </si>
  <si>
    <t>※不明な場合は、文京区土木部管理課土木用地調整係　にお問合せください。</t>
    <rPh sb="1" eb="3">
      <t>フメイ</t>
    </rPh>
    <rPh sb="4" eb="6">
      <t>バアイ</t>
    </rPh>
    <rPh sb="8" eb="11">
      <t>ブンキョウク</t>
    </rPh>
    <rPh sb="11" eb="13">
      <t>ドボク</t>
    </rPh>
    <rPh sb="13" eb="14">
      <t>ブ</t>
    </rPh>
    <rPh sb="14" eb="16">
      <t>カンリ</t>
    </rPh>
    <rPh sb="16" eb="17">
      <t>カ</t>
    </rPh>
    <rPh sb="17" eb="19">
      <t>ドボク</t>
    </rPh>
    <rPh sb="19" eb="21">
      <t>ヨウチ</t>
    </rPh>
    <rPh sb="21" eb="23">
      <t>チョウセイ</t>
    </rPh>
    <rPh sb="23" eb="24">
      <t>ガカリ</t>
    </rPh>
    <rPh sb="27" eb="29">
      <t>トイアワ</t>
    </rPh>
    <phoneticPr fontId="1"/>
  </si>
  <si>
    <t>誤　差</t>
    <rPh sb="0" eb="1">
      <t>ゴ</t>
    </rPh>
    <rPh sb="2" eb="3">
      <t>サ</t>
    </rPh>
    <phoneticPr fontId="1"/>
  </si>
  <si>
    <t>管理等級</t>
    <rPh sb="0" eb="2">
      <t>カンリ</t>
    </rPh>
    <rPh sb="2" eb="4">
      <t>トウキュウ</t>
    </rPh>
    <phoneticPr fontId="1"/>
  </si>
  <si>
    <t>街区点補助点</t>
    <rPh sb="0" eb="2">
      <t>ガイク</t>
    </rPh>
    <rPh sb="2" eb="3">
      <t>テン</t>
    </rPh>
    <rPh sb="3" eb="5">
      <t>ホジョ</t>
    </rPh>
    <rPh sb="5" eb="6">
      <t>テン</t>
    </rPh>
    <phoneticPr fontId="1"/>
  </si>
  <si>
    <t>公共基準点
管理等級</t>
    <rPh sb="0" eb="2">
      <t>コウキョウ</t>
    </rPh>
    <rPh sb="2" eb="5">
      <t>キジュンテン</t>
    </rPh>
    <rPh sb="6" eb="8">
      <t>カンリ</t>
    </rPh>
    <rPh sb="8" eb="10">
      <t>トウキュウ</t>
    </rPh>
    <phoneticPr fontId="1"/>
  </si>
  <si>
    <t>測量年月日（着手前）</t>
    <rPh sb="0" eb="2">
      <t>ソクリョウ</t>
    </rPh>
    <rPh sb="2" eb="5">
      <t>ネンガッピ</t>
    </rPh>
    <rPh sb="6" eb="8">
      <t>チャクシュ</t>
    </rPh>
    <rPh sb="8" eb="9">
      <t>マエ</t>
    </rPh>
    <phoneticPr fontId="1"/>
  </si>
  <si>
    <t>測量年月日（竣工後）</t>
    <rPh sb="0" eb="2">
      <t>ソクリョウ</t>
    </rPh>
    <rPh sb="2" eb="5">
      <t>ネンガッピ</t>
    </rPh>
    <rPh sb="6" eb="8">
      <t>シュンコウ</t>
    </rPh>
    <rPh sb="8" eb="9">
      <t>ゴ</t>
    </rPh>
    <phoneticPr fontId="1"/>
  </si>
  <si>
    <t>測量箇所</t>
    <rPh sb="0" eb="2">
      <t>ソクリョウ</t>
    </rPh>
    <rPh sb="2" eb="4">
      <t>カショ</t>
    </rPh>
    <phoneticPr fontId="1"/>
  </si>
  <si>
    <t>着手前測量値</t>
    <rPh sb="0" eb="2">
      <t>チャクシュ</t>
    </rPh>
    <rPh sb="2" eb="3">
      <t>マエ</t>
    </rPh>
    <rPh sb="3" eb="5">
      <t>ソクリョウ</t>
    </rPh>
    <rPh sb="5" eb="6">
      <t>チ</t>
    </rPh>
    <phoneticPr fontId="1"/>
  </si>
  <si>
    <t>竣工後測量値</t>
    <rPh sb="0" eb="2">
      <t>シュンコウ</t>
    </rPh>
    <rPh sb="2" eb="3">
      <t>ゴ</t>
    </rPh>
    <rPh sb="3" eb="5">
      <t>ソクリョウ</t>
    </rPh>
    <rPh sb="5" eb="6">
      <t>チ</t>
    </rPh>
    <phoneticPr fontId="1"/>
  </si>
  <si>
    <t>□</t>
    <phoneticPr fontId="1"/>
  </si>
  <si>
    <t>高　低　差</t>
    <rPh sb="0" eb="1">
      <t>タカ</t>
    </rPh>
    <rPh sb="2" eb="3">
      <t>テイ</t>
    </rPh>
    <rPh sb="4" eb="5">
      <t>サ</t>
    </rPh>
    <phoneticPr fontId="1"/>
  </si>
  <si>
    <t>　見取り図</t>
    <rPh sb="1" eb="3">
      <t>ミト</t>
    </rPh>
    <rPh sb="4" eb="5">
      <t>ズ</t>
    </rPh>
    <phoneticPr fontId="1"/>
  </si>
  <si>
    <t>②</t>
    <phoneticPr fontId="1"/>
  </si>
  <si>
    <t>　公共基準点点検結果表（　着手前　・　竣工後　）</t>
    <rPh sb="1" eb="3">
      <t>コウキョウ</t>
    </rPh>
    <rPh sb="3" eb="6">
      <t>キジュンテン</t>
    </rPh>
    <rPh sb="6" eb="8">
      <t>テンケン</t>
    </rPh>
    <rPh sb="8" eb="10">
      <t>ケッカ</t>
    </rPh>
    <rPh sb="10" eb="11">
      <t>ヒョウ</t>
    </rPh>
    <rPh sb="13" eb="15">
      <t>チャクシュ</t>
    </rPh>
    <rPh sb="15" eb="16">
      <t>マエ</t>
    </rPh>
    <rPh sb="19" eb="21">
      <t>シュンコウ</t>
    </rPh>
    <rPh sb="21" eb="22">
      <t>ゴ</t>
    </rPh>
    <phoneticPr fontId="1"/>
  </si>
  <si>
    <t>③</t>
  </si>
  <si>
    <t>基準点名</t>
    <rPh sb="0" eb="3">
      <t>キジュンテン</t>
    </rPh>
    <rPh sb="3" eb="4">
      <t>メイ</t>
    </rPh>
    <phoneticPr fontId="1"/>
  </si>
  <si>
    <t>Ｘ座標</t>
    <rPh sb="1" eb="3">
      <t>ザヒョウ</t>
    </rPh>
    <phoneticPr fontId="1"/>
  </si>
  <si>
    <t>標高（ｍ）</t>
    <rPh sb="0" eb="2">
      <t>ヒョウコウ</t>
    </rPh>
    <phoneticPr fontId="1"/>
  </si>
  <si>
    <t>(測量成果値)</t>
    <rPh sb="1" eb="3">
      <t>ソクリョウ</t>
    </rPh>
    <rPh sb="3" eb="5">
      <t>セイカ</t>
    </rPh>
    <rPh sb="5" eb="6">
      <t>チ</t>
    </rPh>
    <phoneticPr fontId="1"/>
  </si>
  <si>
    <t>(同一路線の公共基準点）</t>
    <rPh sb="1" eb="3">
      <t>ドウイツ</t>
    </rPh>
    <rPh sb="3" eb="5">
      <t>ロセン</t>
    </rPh>
    <rPh sb="6" eb="8">
      <t>コウキョウ</t>
    </rPh>
    <rPh sb="8" eb="11">
      <t>キジュンテン</t>
    </rPh>
    <phoneticPr fontId="1"/>
  </si>
  <si>
    <t>□　対象基準点</t>
    <rPh sb="2" eb="4">
      <t>タイショウ</t>
    </rPh>
    <rPh sb="4" eb="7">
      <t>キジュンテン</t>
    </rPh>
    <phoneticPr fontId="1"/>
  </si>
  <si>
    <t>①～③　既知点</t>
    <rPh sb="4" eb="6">
      <t>キチ</t>
    </rPh>
    <rPh sb="6" eb="7">
      <t>テン</t>
    </rPh>
    <phoneticPr fontId="1"/>
  </si>
  <si>
    <t>(公共基準点)</t>
    <rPh sb="1" eb="3">
      <t>コウキョウ</t>
    </rPh>
    <rPh sb="3" eb="6">
      <t>キジュンテン</t>
    </rPh>
    <phoneticPr fontId="1"/>
  </si>
  <si>
    <t>高低差</t>
    <rPh sb="0" eb="3">
      <t>コウテイサ</t>
    </rPh>
    <phoneticPr fontId="1"/>
  </si>
  <si>
    <t>測量成果算出値</t>
    <rPh sb="0" eb="2">
      <t>ソクリョウ</t>
    </rPh>
    <rPh sb="2" eb="4">
      <t>セイカ</t>
    </rPh>
    <rPh sb="4" eb="6">
      <t>サンシュツ</t>
    </rPh>
    <rPh sb="6" eb="7">
      <t>チ</t>
    </rPh>
    <phoneticPr fontId="1"/>
  </si>
  <si>
    <t>∠①Ｔ②（α）</t>
    <phoneticPr fontId="1"/>
  </si>
  <si>
    <t>∠②Ｔ③（β）</t>
    <phoneticPr fontId="1"/>
  </si>
  <si>
    <t>∠③Ｔ①（γ）</t>
    <phoneticPr fontId="1"/>
  </si>
  <si>
    <t>【備　考】</t>
    <rPh sb="1" eb="2">
      <t>ソナエ</t>
    </rPh>
    <rPh sb="3" eb="4">
      <t>コウ</t>
    </rPh>
    <phoneticPr fontId="1"/>
  </si>
  <si>
    <t>　公共基準点点検結果表（裏面）</t>
    <rPh sb="1" eb="3">
      <t>コウキョウ</t>
    </rPh>
    <rPh sb="3" eb="6">
      <t>キジュンテン</t>
    </rPh>
    <rPh sb="6" eb="8">
      <t>テンケン</t>
    </rPh>
    <rPh sb="8" eb="10">
      <t>ケッカ</t>
    </rPh>
    <rPh sb="10" eb="11">
      <t>ヒョウ</t>
    </rPh>
    <rPh sb="12" eb="14">
      <t>リメン</t>
    </rPh>
    <phoneticPr fontId="1"/>
  </si>
  <si>
    <t>（2／2）</t>
    <phoneticPr fontId="1"/>
  </si>
  <si>
    <t xml:space="preserve"> １．測量成果値</t>
    <phoneticPr fontId="1"/>
  </si>
  <si>
    <t>10進数(度)</t>
    <rPh sb="2" eb="4">
      <t>シンスウ</t>
    </rPh>
    <rPh sb="5" eb="6">
      <t>ド</t>
    </rPh>
    <phoneticPr fontId="1"/>
  </si>
  <si>
    <t xml:space="preserve"> 1-2. 
  着手前測量値
  と竣工後測量値     
　　　　との比較</t>
    <rPh sb="9" eb="11">
      <t>チャクシュ</t>
    </rPh>
    <rPh sb="11" eb="12">
      <t>マエ</t>
    </rPh>
    <rPh sb="12" eb="14">
      <t>ソクリョウ</t>
    </rPh>
    <rPh sb="14" eb="15">
      <t>チ</t>
    </rPh>
    <rPh sb="19" eb="21">
      <t>シュンコウ</t>
    </rPh>
    <rPh sb="21" eb="22">
      <t>ゴ</t>
    </rPh>
    <rPh sb="22" eb="24">
      <t>ソクリョウ</t>
    </rPh>
    <rPh sb="24" eb="25">
      <t>チ</t>
    </rPh>
    <rPh sb="37" eb="39">
      <t>ヒカク</t>
    </rPh>
    <phoneticPr fontId="1"/>
  </si>
  <si>
    <t xml:space="preserve"> 1-2. 
  測量成果算出値
  と着手前測量値     
　　　  との比較</t>
    <rPh sb="9" eb="11">
      <t>ソクリョウ</t>
    </rPh>
    <rPh sb="11" eb="13">
      <t>セイカ</t>
    </rPh>
    <rPh sb="13" eb="15">
      <t>サンシュツ</t>
    </rPh>
    <rPh sb="15" eb="16">
      <t>チ</t>
    </rPh>
    <rPh sb="23" eb="25">
      <t>ソクリョウ</t>
    </rPh>
    <rPh sb="25" eb="26">
      <t>チ</t>
    </rPh>
    <rPh sb="39" eb="41">
      <t>ヒカク</t>
    </rPh>
    <phoneticPr fontId="1"/>
  </si>
  <si>
    <t xml:space="preserve"> 1-3. 
  測量成果算出値
　と竣工後測量値
    　  との比較</t>
    <rPh sb="19" eb="21">
      <t>シュンコウ</t>
    </rPh>
    <rPh sb="21" eb="22">
      <t>ゴ</t>
    </rPh>
    <rPh sb="22" eb="24">
      <t>ソクリョウ</t>
    </rPh>
    <rPh sb="35" eb="37">
      <t>ヒカク</t>
    </rPh>
    <phoneticPr fontId="1"/>
  </si>
  <si>
    <t>Ｔ_Ｘ座標</t>
    <phoneticPr fontId="1"/>
  </si>
  <si>
    <t>Ｔ_Ｙ座標</t>
    <phoneticPr fontId="1"/>
  </si>
  <si>
    <t>Ｘ座標差</t>
    <phoneticPr fontId="1"/>
  </si>
  <si>
    <t>Ｙ座標差</t>
    <phoneticPr fontId="1"/>
  </si>
  <si>
    <t>方向角</t>
    <phoneticPr fontId="1"/>
  </si>
  <si>
    <t>Ｘ座標差（後）</t>
  </si>
  <si>
    <t>Ｙ座標差（後）</t>
  </si>
  <si>
    <t>方向角（後）</t>
  </si>
  <si>
    <t>きょう角</t>
    <phoneticPr fontId="1"/>
  </si>
  <si>
    <t>°</t>
    <phoneticPr fontId="1"/>
  </si>
  <si>
    <t>′</t>
    <phoneticPr fontId="1"/>
  </si>
  <si>
    <t>"</t>
    <phoneticPr fontId="1"/>
  </si>
  <si>
    <t>Ｘ座標</t>
    <phoneticPr fontId="1"/>
  </si>
  <si>
    <t>Ｙ座標</t>
    <phoneticPr fontId="1"/>
  </si>
  <si>
    <t>Ｙ座標</t>
    <phoneticPr fontId="1"/>
  </si>
  <si>
    <t>ｍ</t>
    <phoneticPr fontId="1"/>
  </si>
  <si>
    <t>°</t>
    <phoneticPr fontId="1"/>
  </si>
  <si>
    <t>′</t>
    <phoneticPr fontId="1"/>
  </si>
  <si>
    <t>"</t>
    <phoneticPr fontId="1"/>
  </si>
  <si>
    <r>
      <t>①-Ｔ点間（Ｓ</t>
    </r>
    <r>
      <rPr>
        <vertAlign val="subscript"/>
        <sz val="12"/>
        <rFont val="ＭＳ 明朝"/>
        <family val="1"/>
        <charset val="128"/>
      </rPr>
      <t>１</t>
    </r>
    <r>
      <rPr>
        <sz val="12"/>
        <rFont val="ＭＳ 明朝"/>
        <family val="1"/>
        <charset val="128"/>
      </rPr>
      <t>)</t>
    </r>
    <rPh sb="3" eb="4">
      <t>テン</t>
    </rPh>
    <rPh sb="4" eb="5">
      <t>カン</t>
    </rPh>
    <phoneticPr fontId="1"/>
  </si>
  <si>
    <r>
      <t>②-Ｔ点間（Ｓ</t>
    </r>
    <r>
      <rPr>
        <vertAlign val="subscript"/>
        <sz val="12"/>
        <rFont val="ＭＳ 明朝"/>
        <family val="1"/>
        <charset val="128"/>
      </rPr>
      <t>２</t>
    </r>
    <r>
      <rPr>
        <sz val="12"/>
        <rFont val="ＭＳ 明朝"/>
        <family val="1"/>
        <charset val="128"/>
      </rPr>
      <t>)</t>
    </r>
    <rPh sb="3" eb="4">
      <t>テン</t>
    </rPh>
    <rPh sb="4" eb="5">
      <t>カン</t>
    </rPh>
    <phoneticPr fontId="1"/>
  </si>
  <si>
    <r>
      <t>③-Ｔ点間（Ｓ</t>
    </r>
    <r>
      <rPr>
        <vertAlign val="subscript"/>
        <sz val="12"/>
        <rFont val="ＭＳ 明朝"/>
        <family val="1"/>
        <charset val="128"/>
      </rPr>
      <t>３</t>
    </r>
    <r>
      <rPr>
        <sz val="12"/>
        <rFont val="ＭＳ 明朝"/>
        <family val="1"/>
        <charset val="128"/>
      </rPr>
      <t>)</t>
    </r>
    <rPh sb="3" eb="4">
      <t>テン</t>
    </rPh>
    <rPh sb="4" eb="5">
      <t>カン</t>
    </rPh>
    <phoneticPr fontId="1"/>
  </si>
  <si>
    <t>別記様式第17号（第8,9,10,14条及び第16条関係）</t>
    <rPh sb="0" eb="2">
      <t>ベッキ</t>
    </rPh>
    <rPh sb="2" eb="4">
      <t>ヨウシキ</t>
    </rPh>
    <rPh sb="4" eb="5">
      <t>ダイ</t>
    </rPh>
    <rPh sb="7" eb="8">
      <t>ゴウ</t>
    </rPh>
    <rPh sb="9" eb="10">
      <t>ダイ</t>
    </rPh>
    <rPh sb="19" eb="20">
      <t>ジョウ</t>
    </rPh>
    <rPh sb="20" eb="21">
      <t>オヨ</t>
    </rPh>
    <rPh sb="22" eb="23">
      <t>ダイ</t>
    </rPh>
    <rPh sb="25" eb="26">
      <t>ジョウ</t>
    </rPh>
    <rPh sb="26" eb="28">
      <t>カンケイ</t>
    </rPh>
    <phoneticPr fontId="1"/>
  </si>
  <si>
    <t>算出及び測量箇所</t>
    <rPh sb="0" eb="2">
      <t>サンシュツ</t>
    </rPh>
    <rPh sb="2" eb="3">
      <t>オヨ</t>
    </rPh>
    <rPh sb="4" eb="6">
      <t>ソクリョウ</t>
    </rPh>
    <rPh sb="6" eb="8">
      <t>カショ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</si>
</sst>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0_);[Red]\(0\)"/>
    <numFmt numFmtId="177" formatCode="0.000000_ "/>
    <numFmt numFmtId="178" formatCode="0_ "/>
    <numFmt numFmtId="179" formatCode="0.000_ "/>
    <numFmt numFmtId="180" formatCode="0.000"/>
    <numFmt numFmtId="181" formatCode="0.0000"/>
  </numFmts>
  <fonts count="17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2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10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name val="ＭＳ 明朝"/>
      <family val="1"/>
      <charset val="128"/>
    </font>
    <font>
      <b/>
      <sz val="16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6"/>
      <name val="ＭＳ 明朝"/>
      <family val="1"/>
      <charset val="128"/>
    </font>
    <font>
      <vertAlign val="subscript"/>
      <sz val="12"/>
      <name val="ＭＳ 明朝"/>
      <family val="1"/>
      <charset val="128"/>
    </font>
    <font>
      <sz val="12"/>
      <name val="ＭＳ Ｐゴシック"/>
      <family val="3"/>
      <charset val="128"/>
    </font>
    <font>
      <b/>
      <sz val="12"/>
      <name val="ＭＳ 明朝"/>
      <family val="1"/>
      <charset val="128"/>
    </font>
    <font>
      <sz val="8"/>
      <name val="ＭＳ 明朝"/>
      <family val="1"/>
      <charset val="128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4.9989318521683403E-2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 diagonalDown="1">
      <left style="thin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6" fillId="0" borderId="0"/>
  </cellStyleXfs>
  <cellXfs count="273">
    <xf numFmtId="0" fontId="0" fillId="0" borderId="0" xfId="0"/>
    <xf numFmtId="0" fontId="7" fillId="2" borderId="0" xfId="0" applyFont="1" applyFill="1" applyBorder="1" applyAlignment="1" applyProtection="1">
      <alignment horizontal="left" vertical="center"/>
    </xf>
    <xf numFmtId="0" fontId="7" fillId="4" borderId="0" xfId="0" applyFont="1" applyFill="1" applyBorder="1" applyAlignment="1" applyProtection="1">
      <alignment horizontal="left" vertical="center"/>
    </xf>
    <xf numFmtId="0" fontId="7" fillId="4" borderId="0" xfId="0" applyFont="1" applyFill="1" applyAlignment="1" applyProtection="1">
      <alignment horizontal="left" vertical="center"/>
    </xf>
    <xf numFmtId="0" fontId="8" fillId="2" borderId="0" xfId="0" applyFont="1" applyFill="1" applyBorder="1" applyAlignment="1" applyProtection="1">
      <alignment vertical="center"/>
    </xf>
    <xf numFmtId="0" fontId="8" fillId="4" borderId="0" xfId="0" applyFont="1" applyFill="1" applyBorder="1" applyAlignment="1" applyProtection="1">
      <alignment vertical="center"/>
    </xf>
    <xf numFmtId="0" fontId="7" fillId="4" borderId="0" xfId="0" applyFont="1" applyFill="1" applyBorder="1" applyAlignment="1" applyProtection="1">
      <alignment horizontal="center" vertical="center"/>
    </xf>
    <xf numFmtId="0" fontId="7" fillId="4" borderId="0" xfId="0" applyFont="1" applyFill="1" applyAlignment="1" applyProtection="1">
      <alignment horizontal="center" vertical="center"/>
    </xf>
    <xf numFmtId="0" fontId="7" fillId="4" borderId="0" xfId="0" applyFont="1" applyFill="1" applyBorder="1" applyAlignment="1" applyProtection="1">
      <alignment vertical="center" shrinkToFit="1"/>
    </xf>
    <xf numFmtId="0" fontId="7" fillId="4" borderId="0" xfId="0" applyFont="1" applyFill="1" applyBorder="1" applyAlignment="1" applyProtection="1">
      <alignment vertical="center"/>
    </xf>
    <xf numFmtId="0" fontId="7" fillId="4" borderId="49" xfId="0" applyFont="1" applyFill="1" applyBorder="1" applyAlignment="1" applyProtection="1">
      <alignment horizontal="center" vertical="center"/>
    </xf>
    <xf numFmtId="0" fontId="7" fillId="4" borderId="12" xfId="0" applyFont="1" applyFill="1" applyBorder="1" applyAlignment="1" applyProtection="1">
      <alignment horizontal="center" vertical="center"/>
    </xf>
    <xf numFmtId="0" fontId="11" fillId="4" borderId="12" xfId="0" applyFont="1" applyFill="1" applyBorder="1" applyAlignment="1" applyProtection="1">
      <alignment horizontal="center" vertical="center"/>
    </xf>
    <xf numFmtId="0" fontId="7" fillId="4" borderId="50" xfId="0" applyFont="1" applyFill="1" applyBorder="1" applyAlignment="1" applyProtection="1">
      <alignment horizontal="center" vertical="center"/>
    </xf>
    <xf numFmtId="180" fontId="14" fillId="0" borderId="12" xfId="1" applyNumberFormat="1" applyFont="1" applyBorder="1" applyAlignment="1" applyProtection="1">
      <alignment horizontal="center" vertical="center"/>
    </xf>
    <xf numFmtId="181" fontId="14" fillId="0" borderId="12" xfId="1" applyNumberFormat="1" applyFont="1" applyBorder="1" applyAlignment="1" applyProtection="1">
      <alignment horizontal="center" vertical="center"/>
    </xf>
    <xf numFmtId="177" fontId="7" fillId="4" borderId="53" xfId="0" applyNumberFormat="1" applyFont="1" applyFill="1" applyBorder="1" applyAlignment="1" applyProtection="1">
      <alignment horizontal="right" vertical="center"/>
    </xf>
    <xf numFmtId="177" fontId="7" fillId="4" borderId="54" xfId="0" applyNumberFormat="1" applyFont="1" applyFill="1" applyBorder="1" applyAlignment="1" applyProtection="1">
      <alignment horizontal="right" vertical="center"/>
    </xf>
    <xf numFmtId="178" fontId="7" fillId="4" borderId="54" xfId="0" applyNumberFormat="1" applyFont="1" applyFill="1" applyBorder="1" applyAlignment="1" applyProtection="1">
      <alignment horizontal="right" vertical="center"/>
    </xf>
    <xf numFmtId="0" fontId="7" fillId="4" borderId="54" xfId="0" applyFont="1" applyFill="1" applyBorder="1" applyAlignment="1" applyProtection="1">
      <alignment horizontal="right" vertical="center"/>
    </xf>
    <xf numFmtId="0" fontId="7" fillId="4" borderId="55" xfId="0" applyFont="1" applyFill="1" applyBorder="1" applyAlignment="1" applyProtection="1">
      <alignment horizontal="right" vertical="center"/>
    </xf>
    <xf numFmtId="180" fontId="7" fillId="4" borderId="12" xfId="0" applyNumberFormat="1" applyFont="1" applyFill="1" applyBorder="1" applyAlignment="1" applyProtection="1">
      <alignment horizontal="right" vertical="center"/>
    </xf>
    <xf numFmtId="181" fontId="7" fillId="4" borderId="12" xfId="0" applyNumberFormat="1" applyFont="1" applyFill="1" applyBorder="1" applyAlignment="1" applyProtection="1">
      <alignment horizontal="right" vertical="center"/>
    </xf>
    <xf numFmtId="177" fontId="7" fillId="4" borderId="49" xfId="0" applyNumberFormat="1" applyFont="1" applyFill="1" applyBorder="1" applyAlignment="1" applyProtection="1">
      <alignment horizontal="right" vertical="center"/>
    </xf>
    <xf numFmtId="177" fontId="7" fillId="4" borderId="12" xfId="0" applyNumberFormat="1" applyFont="1" applyFill="1" applyBorder="1" applyAlignment="1" applyProtection="1">
      <alignment horizontal="right" vertical="center"/>
    </xf>
    <xf numFmtId="178" fontId="7" fillId="4" borderId="12" xfId="0" applyNumberFormat="1" applyFont="1" applyFill="1" applyBorder="1" applyAlignment="1" applyProtection="1">
      <alignment horizontal="right" vertical="center"/>
    </xf>
    <xf numFmtId="0" fontId="7" fillId="4" borderId="12" xfId="0" applyFont="1" applyFill="1" applyBorder="1" applyAlignment="1" applyProtection="1">
      <alignment horizontal="right" vertical="center"/>
    </xf>
    <xf numFmtId="0" fontId="7" fillId="4" borderId="50" xfId="0" applyFont="1" applyFill="1" applyBorder="1" applyAlignment="1" applyProtection="1">
      <alignment horizontal="right" vertical="center"/>
    </xf>
    <xf numFmtId="177" fontId="7" fillId="4" borderId="51" xfId="0" applyNumberFormat="1" applyFont="1" applyFill="1" applyBorder="1" applyAlignment="1" applyProtection="1">
      <alignment horizontal="right" vertical="center"/>
    </xf>
    <xf numFmtId="177" fontId="7" fillId="4" borderId="52" xfId="0" applyNumberFormat="1" applyFont="1" applyFill="1" applyBorder="1" applyAlignment="1" applyProtection="1">
      <alignment horizontal="right" vertical="center"/>
    </xf>
    <xf numFmtId="178" fontId="7" fillId="4" borderId="52" xfId="0" applyNumberFormat="1" applyFont="1" applyFill="1" applyBorder="1" applyAlignment="1" applyProtection="1">
      <alignment horizontal="right" vertical="center"/>
    </xf>
    <xf numFmtId="0" fontId="7" fillId="4" borderId="52" xfId="0" applyFont="1" applyFill="1" applyBorder="1" applyAlignment="1" applyProtection="1">
      <alignment horizontal="right" vertical="center"/>
    </xf>
    <xf numFmtId="0" fontId="7" fillId="4" borderId="56" xfId="0" applyFont="1" applyFill="1" applyBorder="1" applyAlignment="1" applyProtection="1">
      <alignment horizontal="right" vertical="center"/>
    </xf>
    <xf numFmtId="177" fontId="7" fillId="4" borderId="0" xfId="0" applyNumberFormat="1" applyFont="1" applyFill="1" applyBorder="1" applyAlignment="1" applyProtection="1">
      <alignment horizontal="right" vertical="center"/>
    </xf>
    <xf numFmtId="178" fontId="7" fillId="4" borderId="0" xfId="0" applyNumberFormat="1" applyFont="1" applyFill="1" applyBorder="1" applyAlignment="1" applyProtection="1">
      <alignment horizontal="right" vertical="center"/>
    </xf>
    <xf numFmtId="0" fontId="7" fillId="4" borderId="0" xfId="0" applyFont="1" applyFill="1" applyBorder="1" applyAlignment="1" applyProtection="1">
      <alignment horizontal="right" vertical="center"/>
    </xf>
    <xf numFmtId="0" fontId="2" fillId="5" borderId="0" xfId="0" applyFont="1" applyFill="1"/>
    <xf numFmtId="0" fontId="3" fillId="0" borderId="0" xfId="0" applyFont="1" applyFill="1"/>
    <xf numFmtId="0" fontId="2" fillId="0" borderId="0" xfId="0" applyFont="1" applyFill="1"/>
    <xf numFmtId="0" fontId="2" fillId="0" borderId="43" xfId="0" applyFont="1" applyFill="1" applyBorder="1" applyAlignment="1">
      <alignment horizontal="center" vertical="center"/>
    </xf>
    <xf numFmtId="0" fontId="4" fillId="6" borderId="15" xfId="0" applyFont="1" applyFill="1" applyBorder="1" applyAlignment="1">
      <alignment horizontal="center" vertical="center"/>
    </xf>
    <xf numFmtId="0" fontId="3" fillId="6" borderId="2" xfId="0" applyFont="1" applyFill="1" applyBorder="1" applyAlignment="1">
      <alignment horizontal="left" vertical="center"/>
    </xf>
    <xf numFmtId="0" fontId="3" fillId="6" borderId="0" xfId="0" applyFont="1" applyFill="1" applyBorder="1" applyAlignment="1">
      <alignment horizontal="left" vertical="center"/>
    </xf>
    <xf numFmtId="0" fontId="3" fillId="6" borderId="27" xfId="0" applyFont="1" applyFill="1" applyBorder="1" applyAlignment="1">
      <alignment horizontal="left" vertical="center"/>
    </xf>
    <xf numFmtId="0" fontId="4" fillId="7" borderId="46" xfId="0" applyFont="1" applyFill="1" applyBorder="1" applyAlignment="1">
      <alignment horizontal="center" vertical="center"/>
    </xf>
    <xf numFmtId="0" fontId="3" fillId="7" borderId="47" xfId="0" applyFont="1" applyFill="1" applyBorder="1" applyAlignment="1">
      <alignment horizontal="left" vertical="center"/>
    </xf>
    <xf numFmtId="0" fontId="3" fillId="7" borderId="13" xfId="0" applyFont="1" applyFill="1" applyBorder="1" applyAlignment="1">
      <alignment horizontal="left" vertical="center"/>
    </xf>
    <xf numFmtId="0" fontId="3" fillId="7" borderId="48" xfId="0" applyFont="1" applyFill="1" applyBorder="1" applyAlignment="1">
      <alignment horizontal="left" vertical="center"/>
    </xf>
    <xf numFmtId="0" fontId="4" fillId="8" borderId="18" xfId="0" applyFont="1" applyFill="1" applyBorder="1" applyAlignment="1">
      <alignment horizontal="center" vertical="center"/>
    </xf>
    <xf numFmtId="0" fontId="3" fillId="8" borderId="24" xfId="0" applyFont="1" applyFill="1" applyBorder="1" applyAlignment="1">
      <alignment horizontal="left" vertical="center"/>
    </xf>
    <xf numFmtId="0" fontId="3" fillId="8" borderId="23" xfId="0" applyFont="1" applyFill="1" applyBorder="1" applyAlignment="1">
      <alignment horizontal="left" vertical="center"/>
    </xf>
    <xf numFmtId="0" fontId="3" fillId="8" borderId="28" xfId="0" applyFont="1" applyFill="1" applyBorder="1" applyAlignment="1">
      <alignment horizontal="left" vertical="center"/>
    </xf>
    <xf numFmtId="0" fontId="7" fillId="2" borderId="9" xfId="0" applyFont="1" applyFill="1" applyBorder="1" applyAlignment="1" applyProtection="1">
      <alignment horizontal="right" vertical="center" shrinkToFit="1"/>
    </xf>
    <xf numFmtId="0" fontId="7" fillId="2" borderId="25" xfId="0" applyFont="1" applyFill="1" applyBorder="1" applyAlignment="1" applyProtection="1">
      <alignment horizontal="left" vertical="center"/>
    </xf>
    <xf numFmtId="0" fontId="7" fillId="2" borderId="5" xfId="0" applyFont="1" applyFill="1" applyBorder="1" applyAlignment="1" applyProtection="1">
      <alignment horizontal="left" vertical="center"/>
    </xf>
    <xf numFmtId="0" fontId="7" fillId="2" borderId="1" xfId="0" applyFont="1" applyFill="1" applyBorder="1" applyAlignment="1" applyProtection="1">
      <alignment horizontal="right" vertical="center" shrinkToFit="1"/>
    </xf>
    <xf numFmtId="176" fontId="7" fillId="2" borderId="10" xfId="0" quotePrefix="1" applyNumberFormat="1" applyFont="1" applyFill="1" applyBorder="1" applyAlignment="1" applyProtection="1">
      <alignment horizontal="left" vertical="center" shrinkToFit="1"/>
    </xf>
    <xf numFmtId="176" fontId="15" fillId="2" borderId="10" xfId="0" applyNumberFormat="1" applyFont="1" applyFill="1" applyBorder="1" applyAlignment="1" applyProtection="1">
      <alignment horizontal="left" vertical="center" shrinkToFit="1"/>
    </xf>
    <xf numFmtId="176" fontId="15" fillId="2" borderId="11" xfId="0" applyNumberFormat="1" applyFont="1" applyFill="1" applyBorder="1" applyAlignment="1" applyProtection="1">
      <alignment horizontal="left" vertical="center" shrinkToFit="1"/>
    </xf>
    <xf numFmtId="0" fontId="15" fillId="2" borderId="11" xfId="0" applyFont="1" applyFill="1" applyBorder="1" applyAlignment="1" applyProtection="1">
      <alignment horizontal="left" vertical="center" shrinkToFit="1"/>
    </xf>
    <xf numFmtId="0" fontId="7" fillId="2" borderId="32" xfId="0" applyFont="1" applyFill="1" applyBorder="1" applyAlignment="1" applyProtection="1">
      <alignment horizontal="right" vertical="center" shrinkToFit="1"/>
    </xf>
    <xf numFmtId="0" fontId="7" fillId="9" borderId="15" xfId="0" applyFont="1" applyFill="1" applyBorder="1" applyAlignment="1" applyProtection="1">
      <alignment horizontal="center" vertical="center"/>
      <protection locked="0"/>
    </xf>
    <xf numFmtId="0" fontId="7" fillId="9" borderId="18" xfId="0" applyFont="1" applyFill="1" applyBorder="1" applyAlignment="1" applyProtection="1">
      <alignment horizontal="center" vertical="center"/>
      <protection locked="0"/>
    </xf>
    <xf numFmtId="0" fontId="7" fillId="9" borderId="25" xfId="0" applyFont="1" applyFill="1" applyBorder="1" applyAlignment="1" applyProtection="1">
      <alignment horizontal="center" vertical="center"/>
      <protection locked="0"/>
    </xf>
    <xf numFmtId="0" fontId="7" fillId="9" borderId="0" xfId="0" applyFont="1" applyFill="1" applyBorder="1" applyAlignment="1" applyProtection="1">
      <alignment horizontal="center" vertical="center"/>
      <protection locked="0"/>
    </xf>
    <xf numFmtId="0" fontId="7" fillId="9" borderId="23" xfId="0" applyFont="1" applyFill="1" applyBorder="1" applyAlignment="1" applyProtection="1">
      <alignment horizontal="center" vertical="center"/>
      <protection locked="0"/>
    </xf>
    <xf numFmtId="0" fontId="7" fillId="9" borderId="26" xfId="0" applyFont="1" applyFill="1" applyBorder="1" applyAlignment="1" applyProtection="1">
      <alignment horizontal="center" vertical="center"/>
      <protection locked="0"/>
    </xf>
    <xf numFmtId="0" fontId="7" fillId="9" borderId="27" xfId="0" applyFont="1" applyFill="1" applyBorder="1" applyAlignment="1" applyProtection="1">
      <alignment horizontal="center" vertical="center"/>
      <protection locked="0"/>
    </xf>
    <xf numFmtId="0" fontId="7" fillId="9" borderId="28" xfId="0" applyFont="1" applyFill="1" applyBorder="1" applyAlignment="1" applyProtection="1">
      <alignment horizontal="center" vertical="center"/>
      <protection locked="0"/>
    </xf>
    <xf numFmtId="0" fontId="7" fillId="2" borderId="6" xfId="0" applyFont="1" applyFill="1" applyBorder="1" applyAlignment="1" applyProtection="1">
      <alignment horizontal="right" vertical="center"/>
    </xf>
    <xf numFmtId="0" fontId="7" fillId="2" borderId="7" xfId="0" applyFont="1" applyFill="1" applyBorder="1" applyAlignment="1" applyProtection="1">
      <alignment horizontal="right" vertical="center"/>
    </xf>
    <xf numFmtId="0" fontId="7" fillId="4" borderId="35" xfId="0" applyFont="1" applyFill="1" applyBorder="1" applyAlignment="1" applyProtection="1">
      <alignment horizontal="center" vertical="center"/>
    </xf>
    <xf numFmtId="0" fontId="7" fillId="4" borderId="36" xfId="0" applyFont="1" applyFill="1" applyBorder="1" applyAlignment="1" applyProtection="1">
      <alignment horizontal="center" vertical="center"/>
    </xf>
    <xf numFmtId="0" fontId="7" fillId="4" borderId="38" xfId="0" applyFont="1" applyFill="1" applyBorder="1" applyAlignment="1" applyProtection="1">
      <alignment horizontal="center" vertical="center"/>
    </xf>
    <xf numFmtId="0" fontId="7" fillId="4" borderId="57" xfId="0" applyFont="1" applyFill="1" applyBorder="1" applyAlignment="1" applyProtection="1">
      <alignment horizontal="center" vertical="center"/>
    </xf>
    <xf numFmtId="0" fontId="7" fillId="4" borderId="37" xfId="0" applyFont="1" applyFill="1" applyBorder="1" applyAlignment="1" applyProtection="1">
      <alignment horizontal="center" vertical="center"/>
    </xf>
    <xf numFmtId="0" fontId="7" fillId="2" borderId="10" xfId="0" applyFont="1" applyFill="1" applyBorder="1" applyAlignment="1" applyProtection="1">
      <alignment horizontal="center" vertical="center" shrinkToFit="1"/>
    </xf>
    <xf numFmtId="0" fontId="7" fillId="2" borderId="10" xfId="0" applyFont="1" applyFill="1" applyBorder="1" applyAlignment="1" applyProtection="1">
      <alignment horizontal="left" vertical="center" shrinkToFit="1"/>
    </xf>
    <xf numFmtId="0" fontId="7" fillId="2" borderId="21" xfId="0" applyFont="1" applyFill="1" applyBorder="1" applyAlignment="1" applyProtection="1">
      <alignment horizontal="left" vertical="center" shrinkToFit="1"/>
    </xf>
    <xf numFmtId="0" fontId="7" fillId="2" borderId="2" xfId="0" applyFont="1" applyFill="1" applyBorder="1" applyAlignment="1" applyProtection="1">
      <alignment horizontal="left" vertical="center" shrinkToFit="1"/>
    </xf>
    <xf numFmtId="0" fontId="7" fillId="2" borderId="3" xfId="0" applyFont="1" applyFill="1" applyBorder="1" applyAlignment="1" applyProtection="1">
      <alignment horizontal="left" vertical="center" shrinkToFit="1"/>
    </xf>
    <xf numFmtId="0" fontId="7" fillId="2" borderId="2" xfId="0" applyFont="1" applyFill="1" applyBorder="1" applyAlignment="1" applyProtection="1">
      <alignment horizontal="center" vertical="center" shrinkToFit="1"/>
    </xf>
    <xf numFmtId="0" fontId="7" fillId="2" borderId="24" xfId="0" applyFont="1" applyFill="1" applyBorder="1" applyAlignment="1" applyProtection="1">
      <alignment horizontal="left" vertical="center" shrinkToFit="1"/>
    </xf>
    <xf numFmtId="0" fontId="15" fillId="2" borderId="10" xfId="0" applyFont="1" applyFill="1" applyBorder="1" applyAlignment="1" applyProtection="1">
      <alignment horizontal="left" vertical="center" shrinkToFit="1"/>
    </xf>
    <xf numFmtId="0" fontId="15" fillId="2" borderId="21" xfId="0" applyFont="1" applyFill="1" applyBorder="1" applyAlignment="1" applyProtection="1">
      <alignment horizontal="left" vertical="center" shrinkToFit="1"/>
    </xf>
    <xf numFmtId="0" fontId="7" fillId="2" borderId="11" xfId="0" applyFont="1" applyFill="1" applyBorder="1" applyAlignment="1" applyProtection="1">
      <alignment horizontal="left" vertical="center" shrinkToFit="1"/>
    </xf>
    <xf numFmtId="0" fontId="7" fillId="2" borderId="30" xfId="0" applyFont="1" applyFill="1" applyBorder="1" applyAlignment="1" applyProtection="1">
      <alignment horizontal="center" vertical="center" shrinkToFit="1"/>
    </xf>
    <xf numFmtId="0" fontId="7" fillId="2" borderId="30" xfId="0" applyFont="1" applyFill="1" applyBorder="1" applyAlignment="1" applyProtection="1">
      <alignment horizontal="left" vertical="center" shrinkToFit="1"/>
    </xf>
    <xf numFmtId="0" fontId="7" fillId="2" borderId="33" xfId="0" applyFont="1" applyFill="1" applyBorder="1" applyAlignment="1" applyProtection="1">
      <alignment horizontal="left" vertical="center" shrinkToFit="1"/>
    </xf>
    <xf numFmtId="0" fontId="7" fillId="2" borderId="31" xfId="0" applyFont="1" applyFill="1" applyBorder="1" applyAlignment="1" applyProtection="1">
      <alignment horizontal="left" vertical="center" shrinkToFit="1"/>
    </xf>
    <xf numFmtId="0" fontId="7" fillId="2" borderId="9" xfId="0" applyFont="1" applyFill="1" applyBorder="1" applyAlignment="1" applyProtection="1">
      <alignment horizontal="center" vertical="center" shrinkToFit="1"/>
    </xf>
    <xf numFmtId="0" fontId="7" fillId="2" borderId="11" xfId="0" applyFont="1" applyFill="1" applyBorder="1" applyAlignment="1" applyProtection="1">
      <alignment horizontal="center" vertical="center" shrinkToFit="1"/>
    </xf>
    <xf numFmtId="176" fontId="7" fillId="2" borderId="10" xfId="0" applyNumberFormat="1" applyFont="1" applyFill="1" applyBorder="1" applyAlignment="1" applyProtection="1">
      <alignment horizontal="right" vertical="center" shrinkToFit="1"/>
    </xf>
    <xf numFmtId="0" fontId="7" fillId="2" borderId="25" xfId="0" applyFont="1" applyFill="1" applyBorder="1" applyAlignment="1" applyProtection="1">
      <alignment horizontal="center" vertical="top" shrinkToFit="1"/>
    </xf>
    <xf numFmtId="0" fontId="7" fillId="2" borderId="0" xfId="0" applyFont="1" applyFill="1" applyBorder="1" applyAlignment="1" applyProtection="1">
      <alignment horizontal="center" vertical="top" shrinkToFit="1"/>
    </xf>
    <xf numFmtId="0" fontId="7" fillId="2" borderId="5" xfId="0" applyFont="1" applyFill="1" applyBorder="1" applyAlignment="1" applyProtection="1">
      <alignment horizontal="center" vertical="top" shrinkToFit="1"/>
    </xf>
    <xf numFmtId="0" fontId="7" fillId="2" borderId="25" xfId="0" applyFont="1" applyFill="1" applyBorder="1" applyAlignment="1" applyProtection="1">
      <alignment horizontal="center"/>
    </xf>
    <xf numFmtId="0" fontId="7" fillId="2" borderId="0" xfId="0" applyFont="1" applyFill="1" applyBorder="1" applyAlignment="1" applyProtection="1">
      <alignment horizontal="center"/>
    </xf>
    <xf numFmtId="0" fontId="7" fillId="2" borderId="5" xfId="0" applyFont="1" applyFill="1" applyBorder="1" applyAlignment="1" applyProtection="1">
      <alignment horizontal="center"/>
    </xf>
    <xf numFmtId="0" fontId="11" fillId="2" borderId="26" xfId="0" applyFont="1" applyFill="1" applyBorder="1" applyAlignment="1" applyProtection="1">
      <alignment horizontal="right" vertical="top"/>
    </xf>
    <xf numFmtId="0" fontId="11" fillId="2" borderId="27" xfId="0" applyFont="1" applyFill="1" applyBorder="1" applyAlignment="1" applyProtection="1">
      <alignment horizontal="right" vertical="top"/>
    </xf>
    <xf numFmtId="0" fontId="11" fillId="2" borderId="34" xfId="0" applyFont="1" applyFill="1" applyBorder="1" applyAlignment="1" applyProtection="1">
      <alignment horizontal="right" vertical="top"/>
    </xf>
    <xf numFmtId="179" fontId="7" fillId="9" borderId="9" xfId="0" applyNumberFormat="1" applyFont="1" applyFill="1" applyBorder="1" applyAlignment="1" applyProtection="1">
      <alignment horizontal="center" vertical="center"/>
      <protection locked="0"/>
    </xf>
    <xf numFmtId="179" fontId="7" fillId="9" borderId="10" xfId="0" applyNumberFormat="1" applyFont="1" applyFill="1" applyBorder="1" applyAlignment="1" applyProtection="1">
      <alignment horizontal="center" vertical="center"/>
      <protection locked="0"/>
    </xf>
    <xf numFmtId="0" fontId="7" fillId="9" borderId="6" xfId="0" applyFont="1" applyFill="1" applyBorder="1" applyAlignment="1" applyProtection="1">
      <alignment horizontal="right" vertical="center"/>
      <protection locked="0"/>
    </xf>
    <xf numFmtId="0" fontId="7" fillId="9" borderId="7" xfId="0" applyFont="1" applyFill="1" applyBorder="1" applyAlignment="1" applyProtection="1">
      <alignment horizontal="right" vertical="center"/>
      <protection locked="0"/>
    </xf>
    <xf numFmtId="176" fontId="7" fillId="9" borderId="9" xfId="0" applyNumberFormat="1" applyFont="1" applyFill="1" applyBorder="1" applyAlignment="1" applyProtection="1">
      <alignment horizontal="center" vertical="center" shrinkToFit="1"/>
      <protection locked="0"/>
    </xf>
    <xf numFmtId="176" fontId="7" fillId="9" borderId="10" xfId="0" applyNumberFormat="1" applyFont="1" applyFill="1" applyBorder="1" applyAlignment="1" applyProtection="1">
      <alignment horizontal="center" vertical="center" shrinkToFit="1"/>
      <protection locked="0"/>
    </xf>
    <xf numFmtId="0" fontId="16" fillId="2" borderId="25" xfId="0" applyFont="1" applyFill="1" applyBorder="1" applyAlignment="1" applyProtection="1">
      <alignment horizontal="left" vertical="center" wrapText="1"/>
    </xf>
    <xf numFmtId="0" fontId="16" fillId="2" borderId="0" xfId="0" applyFont="1" applyFill="1" applyBorder="1" applyAlignment="1" applyProtection="1">
      <alignment horizontal="left" vertical="center"/>
    </xf>
    <xf numFmtId="0" fontId="16" fillId="2" borderId="5" xfId="0" applyFont="1" applyFill="1" applyBorder="1" applyAlignment="1" applyProtection="1">
      <alignment horizontal="left" vertical="center"/>
    </xf>
    <xf numFmtId="49" fontId="10" fillId="2" borderId="14" xfId="0" applyNumberFormat="1" applyFont="1" applyFill="1" applyBorder="1" applyAlignment="1" applyProtection="1">
      <alignment horizontal="left" vertical="center" shrinkToFit="1"/>
    </xf>
    <xf numFmtId="49" fontId="10" fillId="2" borderId="15" xfId="0" applyNumberFormat="1" applyFont="1" applyFill="1" applyBorder="1" applyAlignment="1" applyProtection="1">
      <alignment horizontal="left" vertical="center" shrinkToFit="1"/>
    </xf>
    <xf numFmtId="49" fontId="10" fillId="2" borderId="16" xfId="0" applyNumberFormat="1" applyFont="1" applyFill="1" applyBorder="1" applyAlignment="1" applyProtection="1">
      <alignment horizontal="left" vertical="center" shrinkToFit="1"/>
    </xf>
    <xf numFmtId="49" fontId="10" fillId="2" borderId="25" xfId="0" applyNumberFormat="1" applyFont="1" applyFill="1" applyBorder="1" applyAlignment="1" applyProtection="1">
      <alignment horizontal="left" vertical="center" shrinkToFit="1"/>
    </xf>
    <xf numFmtId="49" fontId="10" fillId="2" borderId="0" xfId="0" applyNumberFormat="1" applyFont="1" applyFill="1" applyBorder="1" applyAlignment="1" applyProtection="1">
      <alignment horizontal="left" vertical="center" shrinkToFit="1"/>
    </xf>
    <xf numFmtId="49" fontId="10" fillId="2" borderId="5" xfId="0" applyNumberFormat="1" applyFont="1" applyFill="1" applyBorder="1" applyAlignment="1" applyProtection="1">
      <alignment horizontal="left" vertical="center" shrinkToFit="1"/>
    </xf>
    <xf numFmtId="176" fontId="7" fillId="2" borderId="9" xfId="0" applyNumberFormat="1" applyFont="1" applyFill="1" applyBorder="1" applyAlignment="1" applyProtection="1">
      <alignment horizontal="center" vertical="center" shrinkToFit="1"/>
    </xf>
    <xf numFmtId="176" fontId="7" fillId="2" borderId="10" xfId="0" applyNumberFormat="1" applyFont="1" applyFill="1" applyBorder="1" applyAlignment="1" applyProtection="1">
      <alignment horizontal="center" vertical="center" shrinkToFit="1"/>
    </xf>
    <xf numFmtId="0" fontId="7" fillId="2" borderId="17" xfId="0" applyFont="1" applyFill="1" applyBorder="1" applyAlignment="1" applyProtection="1">
      <alignment horizontal="center" wrapText="1"/>
    </xf>
    <xf numFmtId="0" fontId="7" fillId="2" borderId="15" xfId="0" applyFont="1" applyFill="1" applyBorder="1" applyAlignment="1" applyProtection="1">
      <alignment horizontal="center" wrapText="1"/>
    </xf>
    <xf numFmtId="0" fontId="7" fillId="2" borderId="18" xfId="0" applyFont="1" applyFill="1" applyBorder="1" applyAlignment="1" applyProtection="1">
      <alignment horizontal="center" wrapText="1"/>
    </xf>
    <xf numFmtId="0" fontId="7" fillId="2" borderId="17" xfId="0" applyFont="1" applyFill="1" applyBorder="1" applyAlignment="1" applyProtection="1">
      <alignment horizontal="center" vertical="center"/>
    </xf>
    <xf numFmtId="0" fontId="7" fillId="2" borderId="15" xfId="0" applyFont="1" applyFill="1" applyBorder="1" applyAlignment="1" applyProtection="1">
      <alignment horizontal="center" vertical="center"/>
    </xf>
    <xf numFmtId="0" fontId="7" fillId="2" borderId="16" xfId="0" applyFont="1" applyFill="1" applyBorder="1" applyAlignment="1" applyProtection="1">
      <alignment horizontal="center" vertical="center"/>
    </xf>
    <xf numFmtId="0" fontId="7" fillId="2" borderId="6" xfId="0" applyFont="1" applyFill="1" applyBorder="1" applyAlignment="1" applyProtection="1">
      <alignment horizontal="center" vertical="center"/>
    </xf>
    <xf numFmtId="0" fontId="7" fillId="2" borderId="7" xfId="0" applyFont="1" applyFill="1" applyBorder="1" applyAlignment="1" applyProtection="1">
      <alignment horizontal="center" vertical="center"/>
    </xf>
    <xf numFmtId="0" fontId="7" fillId="2" borderId="8" xfId="0" applyFont="1" applyFill="1" applyBorder="1" applyAlignment="1" applyProtection="1">
      <alignment horizontal="center" vertical="center"/>
    </xf>
    <xf numFmtId="0" fontId="9" fillId="2" borderId="6" xfId="0" applyFont="1" applyFill="1" applyBorder="1" applyAlignment="1" applyProtection="1">
      <alignment horizontal="center" vertical="center"/>
    </xf>
    <xf numFmtId="0" fontId="9" fillId="2" borderId="7" xfId="0" applyFont="1" applyFill="1" applyBorder="1" applyAlignment="1" applyProtection="1">
      <alignment horizontal="center" vertical="center"/>
    </xf>
    <xf numFmtId="0" fontId="9" fillId="2" borderId="8" xfId="0" applyFont="1" applyFill="1" applyBorder="1" applyAlignment="1" applyProtection="1">
      <alignment horizontal="center" vertical="center"/>
    </xf>
    <xf numFmtId="0" fontId="10" fillId="2" borderId="6" xfId="0" applyFont="1" applyFill="1" applyBorder="1" applyAlignment="1" applyProtection="1">
      <alignment horizontal="center" vertical="center" wrapText="1"/>
    </xf>
    <xf numFmtId="0" fontId="10" fillId="2" borderId="7" xfId="0" applyFont="1" applyFill="1" applyBorder="1" applyAlignment="1" applyProtection="1">
      <alignment horizontal="center" vertical="center" wrapText="1"/>
    </xf>
    <xf numFmtId="0" fontId="10" fillId="2" borderId="20" xfId="0" applyFont="1" applyFill="1" applyBorder="1" applyAlignment="1" applyProtection="1">
      <alignment horizontal="center" vertical="center" wrapText="1"/>
    </xf>
    <xf numFmtId="0" fontId="7" fillId="2" borderId="17" xfId="0" applyFont="1" applyFill="1" applyBorder="1" applyAlignment="1" applyProtection="1">
      <alignment horizontal="center"/>
    </xf>
    <xf numFmtId="0" fontId="7" fillId="2" borderId="15" xfId="0" applyFont="1" applyFill="1" applyBorder="1" applyAlignment="1" applyProtection="1">
      <alignment horizontal="center"/>
    </xf>
    <xf numFmtId="0" fontId="7" fillId="2" borderId="16" xfId="0" applyFont="1" applyFill="1" applyBorder="1" applyAlignment="1" applyProtection="1">
      <alignment horizontal="center"/>
    </xf>
    <xf numFmtId="179" fontId="7" fillId="9" borderId="11" xfId="0" applyNumberFormat="1" applyFont="1" applyFill="1" applyBorder="1" applyAlignment="1" applyProtection="1">
      <alignment horizontal="center" vertical="center"/>
      <protection locked="0"/>
    </xf>
    <xf numFmtId="0" fontId="7" fillId="9" borderId="10" xfId="0" applyFont="1" applyFill="1" applyBorder="1" applyAlignment="1" applyProtection="1">
      <alignment horizontal="left" vertical="center" shrinkToFit="1"/>
      <protection locked="0"/>
    </xf>
    <xf numFmtId="0" fontId="7" fillId="9" borderId="11" xfId="0" applyFont="1" applyFill="1" applyBorder="1" applyAlignment="1" applyProtection="1">
      <alignment horizontal="left" vertical="center" shrinkToFit="1"/>
      <protection locked="0"/>
    </xf>
    <xf numFmtId="179" fontId="7" fillId="2" borderId="9" xfId="0" applyNumberFormat="1" applyFont="1" applyFill="1" applyBorder="1" applyAlignment="1" applyProtection="1">
      <alignment horizontal="center" vertical="center" shrinkToFit="1"/>
    </xf>
    <xf numFmtId="179" fontId="7" fillId="2" borderId="10" xfId="0" applyNumberFormat="1" applyFont="1" applyFill="1" applyBorder="1" applyAlignment="1" applyProtection="1">
      <alignment horizontal="center" vertical="center" shrinkToFit="1"/>
    </xf>
    <xf numFmtId="179" fontId="7" fillId="9" borderId="9" xfId="0" applyNumberFormat="1" applyFont="1" applyFill="1" applyBorder="1" applyAlignment="1" applyProtection="1">
      <alignment horizontal="center" vertical="center" shrinkToFit="1"/>
      <protection locked="0"/>
    </xf>
    <xf numFmtId="179" fontId="7" fillId="9" borderId="10" xfId="0" applyNumberFormat="1" applyFont="1" applyFill="1" applyBorder="1" applyAlignment="1" applyProtection="1">
      <alignment horizontal="center" vertical="center" shrinkToFit="1"/>
      <protection locked="0"/>
    </xf>
    <xf numFmtId="178" fontId="7" fillId="2" borderId="9" xfId="0" applyNumberFormat="1" applyFont="1" applyFill="1" applyBorder="1" applyAlignment="1" applyProtection="1">
      <alignment horizontal="right" vertical="center" shrinkToFit="1"/>
    </xf>
    <xf numFmtId="178" fontId="7" fillId="2" borderId="10" xfId="0" applyNumberFormat="1" applyFont="1" applyFill="1" applyBorder="1" applyAlignment="1" applyProtection="1">
      <alignment horizontal="right" vertical="center" shrinkToFit="1"/>
    </xf>
    <xf numFmtId="0" fontId="7" fillId="2" borderId="9" xfId="0" applyFont="1" applyFill="1" applyBorder="1" applyAlignment="1" applyProtection="1">
      <alignment horizontal="right" vertical="center" shrinkToFit="1"/>
    </xf>
    <xf numFmtId="0" fontId="7" fillId="2" borderId="10" xfId="0" applyFont="1" applyFill="1" applyBorder="1" applyAlignment="1" applyProtection="1">
      <alignment horizontal="right" vertical="center" shrinkToFit="1"/>
    </xf>
    <xf numFmtId="0" fontId="15" fillId="2" borderId="11" xfId="0" applyFont="1" applyFill="1" applyBorder="1" applyAlignment="1" applyProtection="1">
      <alignment horizontal="left" vertical="center" shrinkToFit="1"/>
    </xf>
    <xf numFmtId="0" fontId="7" fillId="2" borderId="1" xfId="0" applyFont="1" applyFill="1" applyBorder="1" applyAlignment="1" applyProtection="1">
      <alignment horizontal="center" vertical="center" shrinkToFit="1"/>
    </xf>
    <xf numFmtId="0" fontId="7" fillId="2" borderId="3" xfId="0" applyFont="1" applyFill="1" applyBorder="1" applyAlignment="1" applyProtection="1">
      <alignment horizontal="center" vertical="center" shrinkToFit="1"/>
    </xf>
    <xf numFmtId="179" fontId="7" fillId="9" borderId="1" xfId="0" applyNumberFormat="1" applyFont="1" applyFill="1" applyBorder="1" applyAlignment="1" applyProtection="1">
      <alignment horizontal="center" vertical="center" shrinkToFit="1"/>
      <protection locked="0"/>
    </xf>
    <xf numFmtId="179" fontId="7" fillId="9" borderId="2" xfId="0" applyNumberFormat="1" applyFont="1" applyFill="1" applyBorder="1" applyAlignment="1" applyProtection="1">
      <alignment horizontal="center" vertical="center" shrinkToFit="1"/>
      <protection locked="0"/>
    </xf>
    <xf numFmtId="0" fontId="7" fillId="2" borderId="18" xfId="0" applyFont="1" applyFill="1" applyBorder="1" applyAlignment="1" applyProtection="1">
      <alignment horizontal="center" vertical="center"/>
    </xf>
    <xf numFmtId="0" fontId="7" fillId="9" borderId="7" xfId="0" applyFont="1" applyFill="1" applyBorder="1" applyAlignment="1" applyProtection="1">
      <alignment horizontal="center" vertical="center"/>
      <protection locked="0"/>
    </xf>
    <xf numFmtId="0" fontId="7" fillId="2" borderId="7" xfId="0" applyFont="1" applyFill="1" applyBorder="1" applyAlignment="1" applyProtection="1">
      <alignment horizontal="left" vertical="center"/>
    </xf>
    <xf numFmtId="0" fontId="7" fillId="2" borderId="20" xfId="0" applyFont="1" applyFill="1" applyBorder="1" applyAlignment="1" applyProtection="1">
      <alignment horizontal="left" vertical="center"/>
    </xf>
    <xf numFmtId="0" fontId="7" fillId="9" borderId="36" xfId="0" applyFont="1" applyFill="1" applyBorder="1" applyAlignment="1" applyProtection="1">
      <alignment horizontal="center" vertical="center"/>
      <protection locked="0"/>
    </xf>
    <xf numFmtId="0" fontId="12" fillId="9" borderId="17" xfId="0" applyFont="1" applyFill="1" applyBorder="1" applyAlignment="1" applyProtection="1">
      <alignment horizontal="center" vertical="center" shrinkToFit="1"/>
      <protection locked="0"/>
    </xf>
    <xf numFmtId="0" fontId="12" fillId="9" borderId="15" xfId="0" applyFont="1" applyFill="1" applyBorder="1" applyAlignment="1" applyProtection="1">
      <alignment horizontal="center" vertical="center" shrinkToFit="1"/>
      <protection locked="0"/>
    </xf>
    <xf numFmtId="0" fontId="12" fillId="9" borderId="16" xfId="0" applyFont="1" applyFill="1" applyBorder="1" applyAlignment="1" applyProtection="1">
      <alignment horizontal="center" vertical="center" shrinkToFit="1"/>
      <protection locked="0"/>
    </xf>
    <xf numFmtId="0" fontId="12" fillId="9" borderId="6" xfId="0" applyFont="1" applyFill="1" applyBorder="1" applyAlignment="1" applyProtection="1">
      <alignment horizontal="center" vertical="center" shrinkToFit="1"/>
      <protection locked="0"/>
    </xf>
    <xf numFmtId="0" fontId="12" fillId="9" borderId="7" xfId="0" applyFont="1" applyFill="1" applyBorder="1" applyAlignment="1" applyProtection="1">
      <alignment horizontal="center" vertical="center" shrinkToFit="1"/>
      <protection locked="0"/>
    </xf>
    <xf numFmtId="0" fontId="12" fillId="9" borderId="8" xfId="0" applyFont="1" applyFill="1" applyBorder="1" applyAlignment="1" applyProtection="1">
      <alignment horizontal="center" vertical="center" shrinkToFit="1"/>
      <protection locked="0"/>
    </xf>
    <xf numFmtId="0" fontId="7" fillId="2" borderId="30" xfId="0" applyFont="1" applyFill="1" applyBorder="1" applyAlignment="1" applyProtection="1">
      <alignment horizontal="center" vertical="center"/>
    </xf>
    <xf numFmtId="0" fontId="7" fillId="2" borderId="31" xfId="0" applyFont="1" applyFill="1" applyBorder="1" applyAlignment="1" applyProtection="1">
      <alignment horizontal="center" vertical="center"/>
    </xf>
    <xf numFmtId="0" fontId="12" fillId="9" borderId="32" xfId="0" applyFont="1" applyFill="1" applyBorder="1" applyAlignment="1" applyProtection="1">
      <alignment horizontal="center" vertical="center" shrinkToFit="1"/>
      <protection locked="0"/>
    </xf>
    <xf numFmtId="0" fontId="12" fillId="9" borderId="30" xfId="0" applyFont="1" applyFill="1" applyBorder="1" applyAlignment="1" applyProtection="1">
      <alignment horizontal="center" vertical="center" shrinkToFit="1"/>
      <protection locked="0"/>
    </xf>
    <xf numFmtId="0" fontId="7" fillId="9" borderId="35" xfId="0" applyFont="1" applyFill="1" applyBorder="1" applyAlignment="1" applyProtection="1">
      <alignment horizontal="center" vertical="center" shrinkToFit="1"/>
      <protection locked="0"/>
    </xf>
    <xf numFmtId="0" fontId="7" fillId="9" borderId="36" xfId="0" applyFont="1" applyFill="1" applyBorder="1" applyAlignment="1" applyProtection="1">
      <alignment horizontal="center" vertical="center" shrinkToFit="1"/>
      <protection locked="0"/>
    </xf>
    <xf numFmtId="0" fontId="7" fillId="2" borderId="32" xfId="0" applyFont="1" applyFill="1" applyBorder="1" applyAlignment="1" applyProtection="1">
      <alignment horizontal="distributed" vertical="center"/>
    </xf>
    <xf numFmtId="0" fontId="7" fillId="2" borderId="30" xfId="0" applyFont="1" applyFill="1" applyBorder="1" applyAlignment="1" applyProtection="1">
      <alignment horizontal="distributed" vertical="center"/>
    </xf>
    <xf numFmtId="0" fontId="7" fillId="2" borderId="31" xfId="0" applyFont="1" applyFill="1" applyBorder="1" applyAlignment="1" applyProtection="1">
      <alignment horizontal="distributed" vertical="center"/>
    </xf>
    <xf numFmtId="0" fontId="7" fillId="2" borderId="17" xfId="0" applyFont="1" applyFill="1" applyBorder="1" applyAlignment="1" applyProtection="1">
      <alignment horizontal="distributed" vertical="center"/>
    </xf>
    <xf numFmtId="0" fontId="7" fillId="2" borderId="15" xfId="0" applyFont="1" applyFill="1" applyBorder="1" applyAlignment="1" applyProtection="1">
      <alignment horizontal="distributed" vertical="center"/>
    </xf>
    <xf numFmtId="0" fontId="7" fillId="2" borderId="16" xfId="0" applyFont="1" applyFill="1" applyBorder="1" applyAlignment="1" applyProtection="1">
      <alignment horizontal="distributed" vertical="center"/>
    </xf>
    <xf numFmtId="0" fontId="7" fillId="2" borderId="6" xfId="0" applyFont="1" applyFill="1" applyBorder="1" applyAlignment="1" applyProtection="1">
      <alignment horizontal="distributed" vertical="center"/>
    </xf>
    <xf numFmtId="0" fontId="7" fillId="2" borderId="7" xfId="0" applyFont="1" applyFill="1" applyBorder="1" applyAlignment="1" applyProtection="1">
      <alignment horizontal="distributed" vertical="center"/>
    </xf>
    <xf numFmtId="0" fontId="7" fillId="2" borderId="8" xfId="0" applyFont="1" applyFill="1" applyBorder="1" applyAlignment="1" applyProtection="1">
      <alignment horizontal="distributed" vertical="center"/>
    </xf>
    <xf numFmtId="0" fontId="7" fillId="2" borderId="36" xfId="0" applyFont="1" applyFill="1" applyBorder="1" applyAlignment="1" applyProtection="1">
      <alignment horizontal="center" vertical="center"/>
    </xf>
    <xf numFmtId="0" fontId="7" fillId="2" borderId="37" xfId="0" applyFont="1" applyFill="1" applyBorder="1" applyAlignment="1" applyProtection="1">
      <alignment horizontal="center" vertical="center"/>
    </xf>
    <xf numFmtId="0" fontId="7" fillId="2" borderId="32" xfId="0" applyFont="1" applyFill="1" applyBorder="1" applyAlignment="1" applyProtection="1">
      <alignment horizontal="center" vertical="center"/>
    </xf>
    <xf numFmtId="0" fontId="7" fillId="2" borderId="33" xfId="0" applyFont="1" applyFill="1" applyBorder="1" applyAlignment="1" applyProtection="1">
      <alignment horizontal="center" vertical="center"/>
    </xf>
    <xf numFmtId="0" fontId="7" fillId="2" borderId="35" xfId="0" applyFont="1" applyFill="1" applyBorder="1" applyAlignment="1" applyProtection="1">
      <alignment horizontal="distributed" vertical="center"/>
    </xf>
    <xf numFmtId="0" fontId="7" fillId="2" borderId="36" xfId="0" applyFont="1" applyFill="1" applyBorder="1" applyAlignment="1" applyProtection="1">
      <alignment horizontal="distributed" vertical="center"/>
    </xf>
    <xf numFmtId="0" fontId="7" fillId="2" borderId="37" xfId="0" applyFont="1" applyFill="1" applyBorder="1" applyAlignment="1" applyProtection="1">
      <alignment horizontal="distributed" vertical="center"/>
    </xf>
    <xf numFmtId="0" fontId="7" fillId="2" borderId="35" xfId="0" applyFont="1" applyFill="1" applyBorder="1" applyAlignment="1" applyProtection="1">
      <alignment horizontal="center" vertical="center" shrinkToFit="1"/>
    </xf>
    <xf numFmtId="0" fontId="7" fillId="2" borderId="36" xfId="0" applyFont="1" applyFill="1" applyBorder="1" applyAlignment="1" applyProtection="1">
      <alignment horizontal="center" vertical="center" shrinkToFit="1"/>
    </xf>
    <xf numFmtId="0" fontId="7" fillId="2" borderId="37" xfId="0" applyFont="1" applyFill="1" applyBorder="1" applyAlignment="1" applyProtection="1">
      <alignment horizontal="center" vertical="center" shrinkToFit="1"/>
    </xf>
    <xf numFmtId="0" fontId="7" fillId="9" borderId="39" xfId="0" applyFont="1" applyFill="1" applyBorder="1" applyAlignment="1" applyProtection="1">
      <alignment horizontal="left" vertical="center" shrinkToFit="1"/>
      <protection locked="0"/>
    </xf>
    <xf numFmtId="0" fontId="7" fillId="9" borderId="27" xfId="0" applyFont="1" applyFill="1" applyBorder="1" applyAlignment="1" applyProtection="1">
      <alignment horizontal="left" vertical="center" shrinkToFit="1"/>
      <protection locked="0"/>
    </xf>
    <xf numFmtId="0" fontId="7" fillId="9" borderId="0" xfId="0" applyFont="1" applyFill="1" applyBorder="1" applyAlignment="1" applyProtection="1">
      <alignment horizontal="left" vertical="center" shrinkToFit="1"/>
      <protection locked="0"/>
    </xf>
    <xf numFmtId="0" fontId="7" fillId="9" borderId="28" xfId="0" applyFont="1" applyFill="1" applyBorder="1" applyAlignment="1" applyProtection="1">
      <alignment horizontal="left" vertical="center" shrinkToFit="1"/>
      <protection locked="0"/>
    </xf>
    <xf numFmtId="179" fontId="7" fillId="9" borderId="32" xfId="0" applyNumberFormat="1" applyFont="1" applyFill="1" applyBorder="1" applyAlignment="1" applyProtection="1">
      <alignment horizontal="center" vertical="center"/>
      <protection locked="0"/>
    </xf>
    <xf numFmtId="179" fontId="7" fillId="9" borderId="30" xfId="0" applyNumberFormat="1" applyFont="1" applyFill="1" applyBorder="1" applyAlignment="1" applyProtection="1">
      <alignment horizontal="center" vertical="center"/>
      <protection locked="0"/>
    </xf>
    <xf numFmtId="179" fontId="7" fillId="9" borderId="31" xfId="0" applyNumberFormat="1" applyFont="1" applyFill="1" applyBorder="1" applyAlignment="1" applyProtection="1">
      <alignment horizontal="center" vertical="center"/>
      <protection locked="0"/>
    </xf>
    <xf numFmtId="0" fontId="7" fillId="2" borderId="38" xfId="0" applyFont="1" applyFill="1" applyBorder="1" applyAlignment="1" applyProtection="1">
      <alignment horizontal="distributed" vertical="center"/>
    </xf>
    <xf numFmtId="0" fontId="7" fillId="9" borderId="1" xfId="0" applyFont="1" applyFill="1" applyBorder="1" applyAlignment="1" applyProtection="1">
      <alignment horizontal="left" vertical="center" shrinkToFit="1"/>
      <protection locked="0"/>
    </xf>
    <xf numFmtId="0" fontId="7" fillId="9" borderId="2" xfId="0" applyFont="1" applyFill="1" applyBorder="1" applyAlignment="1" applyProtection="1">
      <alignment horizontal="left" vertical="center" shrinkToFit="1"/>
      <protection locked="0"/>
    </xf>
    <xf numFmtId="0" fontId="7" fillId="9" borderId="24" xfId="0" applyFont="1" applyFill="1" applyBorder="1" applyAlignment="1" applyProtection="1">
      <alignment horizontal="left" vertical="center" shrinkToFit="1"/>
      <protection locked="0"/>
    </xf>
    <xf numFmtId="0" fontId="10" fillId="2" borderId="14" xfId="0" applyFont="1" applyFill="1" applyBorder="1" applyAlignment="1" applyProtection="1">
      <alignment horizontal="left" vertical="top" wrapText="1"/>
    </xf>
    <xf numFmtId="0" fontId="10" fillId="2" borderId="15" xfId="0" applyFont="1" applyFill="1" applyBorder="1" applyAlignment="1" applyProtection="1">
      <alignment horizontal="left" vertical="top" wrapText="1"/>
    </xf>
    <xf numFmtId="0" fontId="10" fillId="2" borderId="16" xfId="0" applyFont="1" applyFill="1" applyBorder="1" applyAlignment="1" applyProtection="1">
      <alignment horizontal="left" vertical="top" wrapText="1"/>
    </xf>
    <xf numFmtId="0" fontId="10" fillId="2" borderId="25" xfId="0" applyFont="1" applyFill="1" applyBorder="1" applyAlignment="1" applyProtection="1">
      <alignment horizontal="left" vertical="top" wrapText="1"/>
    </xf>
    <xf numFmtId="0" fontId="10" fillId="2" borderId="0" xfId="0" applyFont="1" applyFill="1" applyBorder="1" applyAlignment="1" applyProtection="1">
      <alignment horizontal="left" vertical="top" wrapText="1"/>
    </xf>
    <xf numFmtId="0" fontId="10" fillId="2" borderId="5" xfId="0" applyFont="1" applyFill="1" applyBorder="1" applyAlignment="1" applyProtection="1">
      <alignment horizontal="left" vertical="top" wrapText="1"/>
    </xf>
    <xf numFmtId="0" fontId="8" fillId="2" borderId="27" xfId="0" applyFont="1" applyFill="1" applyBorder="1" applyAlignment="1" applyProtection="1">
      <alignment horizontal="center" vertical="center"/>
    </xf>
    <xf numFmtId="0" fontId="7" fillId="2" borderId="14" xfId="0" applyFont="1" applyFill="1" applyBorder="1" applyAlignment="1" applyProtection="1">
      <alignment horizontal="distributed" vertical="center" shrinkToFit="1"/>
    </xf>
    <xf numFmtId="0" fontId="7" fillId="2" borderId="15" xfId="0" applyFont="1" applyFill="1" applyBorder="1" applyAlignment="1" applyProtection="1">
      <alignment horizontal="distributed" vertical="center" shrinkToFit="1"/>
    </xf>
    <xf numFmtId="0" fontId="7" fillId="2" borderId="16" xfId="0" applyFont="1" applyFill="1" applyBorder="1" applyAlignment="1" applyProtection="1">
      <alignment horizontal="distributed" vertical="center" shrinkToFit="1"/>
    </xf>
    <xf numFmtId="0" fontId="7" fillId="2" borderId="19" xfId="0" applyFont="1" applyFill="1" applyBorder="1" applyAlignment="1" applyProtection="1">
      <alignment horizontal="distributed" vertical="center" shrinkToFit="1"/>
    </xf>
    <xf numFmtId="0" fontId="7" fillId="2" borderId="7" xfId="0" applyFont="1" applyFill="1" applyBorder="1" applyAlignment="1" applyProtection="1">
      <alignment horizontal="distributed" vertical="center" shrinkToFit="1"/>
    </xf>
    <xf numFmtId="0" fontId="7" fillId="2" borderId="8" xfId="0" applyFont="1" applyFill="1" applyBorder="1" applyAlignment="1" applyProtection="1">
      <alignment horizontal="distributed" vertical="center" shrinkToFit="1"/>
    </xf>
    <xf numFmtId="0" fontId="12" fillId="2" borderId="17" xfId="0" applyFont="1" applyFill="1" applyBorder="1" applyAlignment="1" applyProtection="1">
      <alignment horizontal="center" vertical="center" shrinkToFit="1"/>
    </xf>
    <xf numFmtId="0" fontId="12" fillId="2" borderId="15" xfId="0" applyFont="1" applyFill="1" applyBorder="1" applyAlignment="1" applyProtection="1">
      <alignment horizontal="center" vertical="center" shrinkToFit="1"/>
    </xf>
    <xf numFmtId="0" fontId="12" fillId="2" borderId="16" xfId="0" applyFont="1" applyFill="1" applyBorder="1" applyAlignment="1" applyProtection="1">
      <alignment horizontal="center" vertical="center" shrinkToFit="1"/>
    </xf>
    <xf numFmtId="0" fontId="12" fillId="2" borderId="6" xfId="0" applyFont="1" applyFill="1" applyBorder="1" applyAlignment="1" applyProtection="1">
      <alignment horizontal="center" vertical="center" shrinkToFit="1"/>
    </xf>
    <xf numFmtId="0" fontId="12" fillId="2" borderId="7" xfId="0" applyFont="1" applyFill="1" applyBorder="1" applyAlignment="1" applyProtection="1">
      <alignment horizontal="center" vertical="center" shrinkToFit="1"/>
    </xf>
    <xf numFmtId="0" fontId="12" fillId="2" borderId="8" xfId="0" applyFont="1" applyFill="1" applyBorder="1" applyAlignment="1" applyProtection="1">
      <alignment horizontal="center" vertical="center" shrinkToFit="1"/>
    </xf>
    <xf numFmtId="0" fontId="12" fillId="2" borderId="32" xfId="0" applyFont="1" applyFill="1" applyBorder="1" applyAlignment="1" applyProtection="1">
      <alignment horizontal="center" vertical="center" shrinkToFit="1"/>
    </xf>
    <xf numFmtId="0" fontId="12" fillId="2" borderId="30" xfId="0" applyFont="1" applyFill="1" applyBorder="1" applyAlignment="1" applyProtection="1">
      <alignment horizontal="center" vertical="center" shrinkToFit="1"/>
    </xf>
    <xf numFmtId="0" fontId="9" fillId="2" borderId="29" xfId="0" applyFont="1" applyFill="1" applyBorder="1" applyAlignment="1" applyProtection="1">
      <alignment horizontal="distributed" vertical="center" wrapText="1" shrinkToFit="1"/>
    </xf>
    <xf numFmtId="0" fontId="9" fillId="2" borderId="30" xfId="0" applyFont="1" applyFill="1" applyBorder="1" applyAlignment="1" applyProtection="1">
      <alignment horizontal="distributed" vertical="center" shrinkToFit="1"/>
    </xf>
    <xf numFmtId="0" fontId="9" fillId="2" borderId="31" xfId="0" applyFont="1" applyFill="1" applyBorder="1" applyAlignment="1" applyProtection="1">
      <alignment horizontal="distributed" vertical="center" shrinkToFit="1"/>
    </xf>
    <xf numFmtId="0" fontId="7" fillId="2" borderId="22" xfId="0" applyFont="1" applyFill="1" applyBorder="1" applyAlignment="1" applyProtection="1">
      <alignment horizontal="center" shrinkToFit="1"/>
    </xf>
    <xf numFmtId="0" fontId="7" fillId="2" borderId="2" xfId="0" applyFont="1" applyFill="1" applyBorder="1" applyAlignment="1" applyProtection="1">
      <alignment horizontal="center" shrinkToFit="1"/>
    </xf>
    <xf numFmtId="0" fontId="7" fillId="2" borderId="3" xfId="0" applyFont="1" applyFill="1" applyBorder="1" applyAlignment="1" applyProtection="1">
      <alignment horizontal="center" shrinkToFit="1"/>
    </xf>
    <xf numFmtId="0" fontId="7" fillId="2" borderId="26" xfId="0" applyFont="1" applyFill="1" applyBorder="1" applyAlignment="1" applyProtection="1">
      <alignment horizontal="center" vertical="top" shrinkToFit="1"/>
    </xf>
    <xf numFmtId="0" fontId="7" fillId="2" borderId="27" xfId="0" applyFont="1" applyFill="1" applyBorder="1" applyAlignment="1" applyProtection="1">
      <alignment horizontal="center" vertical="top" shrinkToFit="1"/>
    </xf>
    <xf numFmtId="0" fontId="7" fillId="2" borderId="34" xfId="0" applyFont="1" applyFill="1" applyBorder="1" applyAlignment="1" applyProtection="1">
      <alignment horizontal="center" vertical="top" shrinkToFit="1"/>
    </xf>
    <xf numFmtId="0" fontId="7" fillId="2" borderId="41" xfId="0" applyFont="1" applyFill="1" applyBorder="1" applyAlignment="1" applyProtection="1">
      <alignment horizontal="center" vertical="center"/>
    </xf>
    <xf numFmtId="0" fontId="7" fillId="2" borderId="42" xfId="0" applyFont="1" applyFill="1" applyBorder="1" applyAlignment="1" applyProtection="1">
      <alignment horizontal="center" vertical="center"/>
    </xf>
    <xf numFmtId="0" fontId="7" fillId="2" borderId="1" xfId="0" applyFont="1" applyFill="1" applyBorder="1" applyAlignment="1" applyProtection="1">
      <alignment horizontal="center" vertical="center" textRotation="255" wrapText="1"/>
    </xf>
    <xf numFmtId="0" fontId="7" fillId="2" borderId="3" xfId="0" applyFont="1" applyFill="1" applyBorder="1" applyAlignment="1" applyProtection="1">
      <alignment horizontal="center" vertical="center" textRotation="255" wrapText="1"/>
    </xf>
    <xf numFmtId="0" fontId="7" fillId="2" borderId="4" xfId="0" applyFont="1" applyFill="1" applyBorder="1" applyAlignment="1" applyProtection="1">
      <alignment horizontal="center" vertical="center" textRotation="255" wrapText="1"/>
    </xf>
    <xf numFmtId="0" fontId="7" fillId="2" borderId="5" xfId="0" applyFont="1" applyFill="1" applyBorder="1" applyAlignment="1" applyProtection="1">
      <alignment horizontal="center" vertical="center" textRotation="255" wrapText="1"/>
    </xf>
    <xf numFmtId="0" fontId="7" fillId="2" borderId="6" xfId="0" applyFont="1" applyFill="1" applyBorder="1" applyAlignment="1" applyProtection="1">
      <alignment horizontal="center" vertical="center" textRotation="255" wrapText="1"/>
    </xf>
    <xf numFmtId="0" fontId="7" fillId="2" borderId="8" xfId="0" applyFont="1" applyFill="1" applyBorder="1" applyAlignment="1" applyProtection="1">
      <alignment horizontal="center" vertical="center" textRotation="255" wrapText="1"/>
    </xf>
    <xf numFmtId="176" fontId="7" fillId="9" borderId="10" xfId="0" applyNumberFormat="1" applyFont="1" applyFill="1" applyBorder="1" applyAlignment="1" applyProtection="1">
      <alignment horizontal="right" vertical="center" shrinkToFit="1"/>
      <protection locked="0"/>
    </xf>
    <xf numFmtId="0" fontId="7" fillId="2" borderId="4" xfId="0" applyFont="1" applyFill="1" applyBorder="1" applyAlignment="1" applyProtection="1">
      <alignment horizontal="center" vertical="center" textRotation="255"/>
    </xf>
    <xf numFmtId="0" fontId="7" fillId="2" borderId="5" xfId="0" applyFont="1" applyFill="1" applyBorder="1" applyAlignment="1" applyProtection="1">
      <alignment horizontal="center" vertical="center" textRotation="255"/>
    </xf>
    <xf numFmtId="0" fontId="11" fillId="2" borderId="25" xfId="0" applyFont="1" applyFill="1" applyBorder="1" applyAlignment="1" applyProtection="1">
      <alignment horizontal="right" vertical="top"/>
    </xf>
    <xf numFmtId="0" fontId="11" fillId="2" borderId="0" xfId="0" applyFont="1" applyFill="1" applyBorder="1" applyAlignment="1" applyProtection="1">
      <alignment horizontal="right" vertical="top"/>
    </xf>
    <xf numFmtId="0" fontId="11" fillId="2" borderId="5" xfId="0" applyFont="1" applyFill="1" applyBorder="1" applyAlignment="1" applyProtection="1">
      <alignment horizontal="right" vertical="top"/>
    </xf>
    <xf numFmtId="0" fontId="7" fillId="0" borderId="14" xfId="0" applyFont="1" applyFill="1" applyBorder="1" applyAlignment="1" applyProtection="1">
      <alignment horizontal="left" vertical="center"/>
    </xf>
    <xf numFmtId="0" fontId="7" fillId="0" borderId="15" xfId="0" applyFont="1" applyFill="1" applyBorder="1" applyAlignment="1" applyProtection="1">
      <alignment horizontal="left" vertical="center"/>
    </xf>
    <xf numFmtId="178" fontId="7" fillId="2" borderId="1" xfId="0" applyNumberFormat="1" applyFont="1" applyFill="1" applyBorder="1" applyAlignment="1" applyProtection="1">
      <alignment horizontal="right" vertical="center" shrinkToFit="1"/>
    </xf>
    <xf numFmtId="178" fontId="7" fillId="2" borderId="2" xfId="0" applyNumberFormat="1" applyFont="1" applyFill="1" applyBorder="1" applyAlignment="1" applyProtection="1">
      <alignment horizontal="right" vertical="center" shrinkToFit="1"/>
    </xf>
    <xf numFmtId="178" fontId="7" fillId="2" borderId="32" xfId="0" applyNumberFormat="1" applyFont="1" applyFill="1" applyBorder="1" applyAlignment="1" applyProtection="1">
      <alignment horizontal="right" vertical="center" shrinkToFit="1"/>
    </xf>
    <xf numFmtId="178" fontId="7" fillId="2" borderId="30" xfId="0" applyNumberFormat="1" applyFont="1" applyFill="1" applyBorder="1" applyAlignment="1" applyProtection="1">
      <alignment horizontal="right" vertical="center" shrinkToFit="1"/>
    </xf>
    <xf numFmtId="179" fontId="7" fillId="2" borderId="1" xfId="0" applyNumberFormat="1" applyFont="1" applyFill="1" applyBorder="1" applyAlignment="1" applyProtection="1">
      <alignment horizontal="center" vertical="center" shrinkToFit="1"/>
    </xf>
    <xf numFmtId="179" fontId="7" fillId="2" borderId="2" xfId="0" applyNumberFormat="1" applyFont="1" applyFill="1" applyBorder="1" applyAlignment="1" applyProtection="1">
      <alignment horizontal="center" vertical="center" shrinkToFit="1"/>
    </xf>
    <xf numFmtId="0" fontId="7" fillId="2" borderId="39" xfId="0" applyFont="1" applyFill="1" applyBorder="1" applyAlignment="1" applyProtection="1">
      <alignment horizontal="center" vertical="center" textRotation="255" wrapText="1"/>
    </xf>
    <xf numFmtId="0" fontId="7" fillId="2" borderId="34" xfId="0" applyFont="1" applyFill="1" applyBorder="1" applyAlignment="1" applyProtection="1">
      <alignment horizontal="center" vertical="center" textRotation="255" wrapText="1"/>
    </xf>
    <xf numFmtId="0" fontId="7" fillId="2" borderId="32" xfId="0" applyFont="1" applyFill="1" applyBorder="1" applyAlignment="1" applyProtection="1">
      <alignment horizontal="center" vertical="center" shrinkToFit="1"/>
    </xf>
    <xf numFmtId="0" fontId="7" fillId="2" borderId="31" xfId="0" applyFont="1" applyFill="1" applyBorder="1" applyAlignment="1" applyProtection="1">
      <alignment horizontal="center" vertical="center" shrinkToFit="1"/>
    </xf>
    <xf numFmtId="179" fontId="7" fillId="2" borderId="32" xfId="0" applyNumberFormat="1" applyFont="1" applyFill="1" applyBorder="1" applyAlignment="1" applyProtection="1">
      <alignment horizontal="center" vertical="center" shrinkToFit="1"/>
    </xf>
    <xf numFmtId="179" fontId="7" fillId="2" borderId="30" xfId="0" applyNumberFormat="1" applyFont="1" applyFill="1" applyBorder="1" applyAlignment="1" applyProtection="1">
      <alignment horizontal="center" vertical="center" shrinkToFit="1"/>
    </xf>
    <xf numFmtId="179" fontId="7" fillId="9" borderId="32" xfId="0" applyNumberFormat="1" applyFont="1" applyFill="1" applyBorder="1" applyAlignment="1" applyProtection="1">
      <alignment horizontal="center" vertical="center" shrinkToFit="1"/>
      <protection locked="0"/>
    </xf>
    <xf numFmtId="179" fontId="7" fillId="9" borderId="30" xfId="0" applyNumberFormat="1" applyFont="1" applyFill="1" applyBorder="1" applyAlignment="1" applyProtection="1">
      <alignment horizontal="center" vertical="center" shrinkToFit="1"/>
      <protection locked="0"/>
    </xf>
    <xf numFmtId="0" fontId="9" fillId="3" borderId="14" xfId="0" applyFont="1" applyFill="1" applyBorder="1" applyAlignment="1" applyProtection="1">
      <alignment horizontal="center" vertical="top"/>
    </xf>
    <xf numFmtId="0" fontId="9" fillId="3" borderId="15" xfId="0" applyFont="1" applyFill="1" applyBorder="1" applyAlignment="1" applyProtection="1">
      <alignment horizontal="center" vertical="top"/>
    </xf>
    <xf numFmtId="0" fontId="11" fillId="9" borderId="15" xfId="0" applyFont="1" applyFill="1" applyBorder="1" applyAlignment="1" applyProtection="1">
      <alignment horizontal="center" vertical="top"/>
      <protection locked="0"/>
    </xf>
    <xf numFmtId="0" fontId="11" fillId="9" borderId="18" xfId="0" applyFont="1" applyFill="1" applyBorder="1" applyAlignment="1" applyProtection="1">
      <alignment horizontal="center" vertical="top"/>
      <protection locked="0"/>
    </xf>
    <xf numFmtId="0" fontId="11" fillId="9" borderId="26" xfId="0" applyFont="1" applyFill="1" applyBorder="1" applyAlignment="1" applyProtection="1">
      <alignment horizontal="center" vertical="top"/>
      <protection locked="0"/>
    </xf>
    <xf numFmtId="0" fontId="11" fillId="9" borderId="27" xfId="0" applyFont="1" applyFill="1" applyBorder="1" applyAlignment="1" applyProtection="1">
      <alignment horizontal="center" vertical="top"/>
      <protection locked="0"/>
    </xf>
    <xf numFmtId="0" fontId="11" fillId="9" borderId="28" xfId="0" applyFont="1" applyFill="1" applyBorder="1" applyAlignment="1" applyProtection="1">
      <alignment horizontal="center" vertical="top"/>
      <protection locked="0"/>
    </xf>
    <xf numFmtId="0" fontId="2" fillId="0" borderId="44" xfId="0" applyFont="1" applyFill="1" applyBorder="1" applyAlignment="1">
      <alignment horizontal="center" vertical="center"/>
    </xf>
    <xf numFmtId="0" fontId="2" fillId="0" borderId="45" xfId="0" applyFont="1" applyFill="1" applyBorder="1" applyAlignment="1">
      <alignment horizontal="center" vertical="center"/>
    </xf>
    <xf numFmtId="0" fontId="2" fillId="0" borderId="40" xfId="0" applyFont="1" applyFill="1" applyBorder="1" applyAlignment="1">
      <alignment horizontal="center" vertical="center"/>
    </xf>
    <xf numFmtId="0" fontId="7" fillId="2" borderId="35" xfId="0" applyFont="1" applyFill="1" applyBorder="1" applyAlignment="1" applyProtection="1">
      <alignment vertical="center" shrinkToFit="1"/>
    </xf>
    <xf numFmtId="0" fontId="7" fillId="2" borderId="36" xfId="0" applyFont="1" applyFill="1" applyBorder="1" applyAlignment="1" applyProtection="1">
      <alignment vertical="center" shrinkToFit="1"/>
    </xf>
    <xf numFmtId="0" fontId="7" fillId="2" borderId="37" xfId="0" applyFont="1" applyFill="1" applyBorder="1" applyAlignment="1" applyProtection="1">
      <alignment vertical="center" shrinkToFit="1"/>
    </xf>
  </cellXfs>
  <cellStyles count="3">
    <cellStyle name="標準" xfId="0" builtinId="0"/>
    <cellStyle name="標準 2" xfId="2"/>
    <cellStyle name="標準 3" xfId="1"/>
  </cellStyles>
  <dxfs count="0"/>
  <tableStyles count="0" defaultTableStyle="TableStyleMedium2" defaultPivotStyle="PivotStyleMedium9"/>
  <colors>
    <mruColors>
      <color rgb="FFFF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33338</xdr:colOff>
      <xdr:row>11</xdr:row>
      <xdr:rowOff>115491</xdr:rowOff>
    </xdr:from>
    <xdr:to>
      <xdr:col>1</xdr:col>
      <xdr:colOff>131872</xdr:colOff>
      <xdr:row>12</xdr:row>
      <xdr:rowOff>25168</xdr:rowOff>
    </xdr:to>
    <xdr:sp macro="" textlink="">
      <xdr:nvSpPr>
        <xdr:cNvPr id="13" name="テキスト ボックス 12"/>
        <xdr:cNvSpPr txBox="1"/>
      </xdr:nvSpPr>
      <xdr:spPr>
        <a:xfrm>
          <a:off x="33338" y="3627835"/>
          <a:ext cx="259268" cy="24305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50" b="1">
              <a:latin typeface="ＭＳ Ｐ明朝" panose="02020600040205080304" pitchFamily="18" charset="-128"/>
              <a:ea typeface="ＭＳ Ｐ明朝" panose="02020600040205080304" pitchFamily="18" charset="-128"/>
            </a:rPr>
            <a:t>Ｔ</a:t>
          </a:r>
        </a:p>
      </xdr:txBody>
    </xdr:sp>
    <xdr:clientData/>
  </xdr:twoCellAnchor>
  <xdr:twoCellAnchor>
    <xdr:from>
      <xdr:col>8</xdr:col>
      <xdr:colOff>19050</xdr:colOff>
      <xdr:row>13</xdr:row>
      <xdr:rowOff>29766</xdr:rowOff>
    </xdr:from>
    <xdr:to>
      <xdr:col>9</xdr:col>
      <xdr:colOff>117584</xdr:colOff>
      <xdr:row>13</xdr:row>
      <xdr:rowOff>272818</xdr:rowOff>
    </xdr:to>
    <xdr:sp macro="" textlink="">
      <xdr:nvSpPr>
        <xdr:cNvPr id="16" name="テキスト ボックス 15"/>
        <xdr:cNvSpPr txBox="1"/>
      </xdr:nvSpPr>
      <xdr:spPr>
        <a:xfrm>
          <a:off x="1304925" y="4208860"/>
          <a:ext cx="259268" cy="24305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50" b="1">
              <a:latin typeface="ＭＳ Ｐ明朝" panose="02020600040205080304" pitchFamily="18" charset="-128"/>
              <a:ea typeface="ＭＳ Ｐ明朝" panose="02020600040205080304" pitchFamily="18" charset="-128"/>
            </a:rPr>
            <a:t>Ｔ</a:t>
          </a:r>
        </a:p>
      </xdr:txBody>
    </xdr:sp>
    <xdr:clientData/>
  </xdr:twoCellAnchor>
  <xdr:twoCellAnchor>
    <xdr:from>
      <xdr:col>0</xdr:col>
      <xdr:colOff>39291</xdr:colOff>
      <xdr:row>21</xdr:row>
      <xdr:rowOff>115491</xdr:rowOff>
    </xdr:from>
    <xdr:to>
      <xdr:col>1</xdr:col>
      <xdr:colOff>137825</xdr:colOff>
      <xdr:row>22</xdr:row>
      <xdr:rowOff>25168</xdr:rowOff>
    </xdr:to>
    <xdr:sp macro="" textlink="">
      <xdr:nvSpPr>
        <xdr:cNvPr id="25" name="テキスト ボックス 24"/>
        <xdr:cNvSpPr txBox="1"/>
      </xdr:nvSpPr>
      <xdr:spPr>
        <a:xfrm>
          <a:off x="39291" y="6961585"/>
          <a:ext cx="259268" cy="24305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50" b="1">
              <a:latin typeface="ＭＳ Ｐ明朝" panose="02020600040205080304" pitchFamily="18" charset="-128"/>
              <a:ea typeface="ＭＳ Ｐ明朝" panose="02020600040205080304" pitchFamily="18" charset="-128"/>
            </a:rPr>
            <a:t>Ｔ</a:t>
          </a:r>
        </a:p>
      </xdr:txBody>
    </xdr:sp>
    <xdr:clientData/>
  </xdr:twoCellAnchor>
  <xdr:twoCellAnchor>
    <xdr:from>
      <xdr:col>0</xdr:col>
      <xdr:colOff>39291</xdr:colOff>
      <xdr:row>31</xdr:row>
      <xdr:rowOff>115491</xdr:rowOff>
    </xdr:from>
    <xdr:to>
      <xdr:col>1</xdr:col>
      <xdr:colOff>137825</xdr:colOff>
      <xdr:row>32</xdr:row>
      <xdr:rowOff>25168</xdr:rowOff>
    </xdr:to>
    <xdr:sp macro="" textlink="">
      <xdr:nvSpPr>
        <xdr:cNvPr id="28" name="テキスト ボックス 27"/>
        <xdr:cNvSpPr txBox="1"/>
      </xdr:nvSpPr>
      <xdr:spPr>
        <a:xfrm>
          <a:off x="39291" y="10295335"/>
          <a:ext cx="259268" cy="24305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50" b="1">
              <a:latin typeface="ＭＳ Ｐ明朝" panose="02020600040205080304" pitchFamily="18" charset="-128"/>
              <a:ea typeface="ＭＳ Ｐ明朝" panose="02020600040205080304" pitchFamily="18" charset="-128"/>
            </a:rPr>
            <a:t>Ｔ</a:t>
          </a:r>
        </a:p>
      </xdr:txBody>
    </xdr:sp>
    <xdr:clientData/>
  </xdr:twoCellAnchor>
  <xdr:twoCellAnchor>
    <xdr:from>
      <xdr:col>0</xdr:col>
      <xdr:colOff>81999</xdr:colOff>
      <xdr:row>48</xdr:row>
      <xdr:rowOff>141633</xdr:rowOff>
    </xdr:from>
    <xdr:to>
      <xdr:col>2</xdr:col>
      <xdr:colOff>14881</xdr:colOff>
      <xdr:row>49</xdr:row>
      <xdr:rowOff>51310</xdr:rowOff>
    </xdr:to>
    <xdr:sp macro="" textlink="">
      <xdr:nvSpPr>
        <xdr:cNvPr id="35" name="テキスト ボックス 34"/>
        <xdr:cNvSpPr txBox="1"/>
      </xdr:nvSpPr>
      <xdr:spPr>
        <a:xfrm>
          <a:off x="81999" y="15895155"/>
          <a:ext cx="264186" cy="24098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50" b="1">
              <a:latin typeface="ＭＳ Ｐ明朝" panose="02020600040205080304" pitchFamily="18" charset="-128"/>
              <a:ea typeface="ＭＳ Ｐ明朝" panose="02020600040205080304" pitchFamily="18" charset="-128"/>
            </a:rPr>
            <a:t>Ｔ</a:t>
          </a:r>
        </a:p>
      </xdr:txBody>
    </xdr:sp>
    <xdr:clientData/>
  </xdr:twoCellAnchor>
  <xdr:twoCellAnchor editAs="oneCell">
    <xdr:from>
      <xdr:col>0</xdr:col>
      <xdr:colOff>118242</xdr:colOff>
      <xdr:row>16</xdr:row>
      <xdr:rowOff>59121</xdr:rowOff>
    </xdr:from>
    <xdr:to>
      <xdr:col>7</xdr:col>
      <xdr:colOff>116930</xdr:colOff>
      <xdr:row>19</xdr:row>
      <xdr:rowOff>315311</xdr:rowOff>
    </xdr:to>
    <xdr:pic>
      <xdr:nvPicPr>
        <xdr:cNvPr id="17" name="図 1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242" y="5268311"/>
          <a:ext cx="1148257" cy="12612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85397</xdr:colOff>
      <xdr:row>26</xdr:row>
      <xdr:rowOff>289035</xdr:rowOff>
    </xdr:from>
    <xdr:to>
      <xdr:col>7</xdr:col>
      <xdr:colOff>84085</xdr:colOff>
      <xdr:row>30</xdr:row>
      <xdr:rowOff>210207</xdr:rowOff>
    </xdr:to>
    <xdr:pic>
      <xdr:nvPicPr>
        <xdr:cNvPr id="18" name="図 1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97" y="8848397"/>
          <a:ext cx="1148257" cy="12612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78828</xdr:colOff>
      <xdr:row>43</xdr:row>
      <xdr:rowOff>111672</xdr:rowOff>
    </xdr:from>
    <xdr:to>
      <xdr:col>7</xdr:col>
      <xdr:colOff>77516</xdr:colOff>
      <xdr:row>47</xdr:row>
      <xdr:rowOff>32844</xdr:rowOff>
    </xdr:to>
    <xdr:pic>
      <xdr:nvPicPr>
        <xdr:cNvPr id="19" name="図 1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828" y="14366327"/>
          <a:ext cx="1148257" cy="12612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71"/>
  <sheetViews>
    <sheetView tabSelected="1" view="pageBreakPreview" zoomScale="115" zoomScaleNormal="70" zoomScaleSheetLayoutView="115" workbookViewId="0">
      <selection activeCell="AB32" sqref="AB32:AH32"/>
    </sheetView>
  </sheetViews>
  <sheetFormatPr defaultColWidth="4.375" defaultRowHeight="26.25" customHeight="1" x14ac:dyDescent="0.15"/>
  <cols>
    <col min="1" max="46" width="2.125" style="3" customWidth="1"/>
    <col min="47" max="47" width="4.375" style="3" hidden="1" customWidth="1"/>
    <col min="48" max="49" width="12.75" style="3" hidden="1" customWidth="1"/>
    <col min="50" max="50" width="14" style="3" hidden="1" customWidth="1"/>
    <col min="51" max="52" width="5.25" style="3" hidden="1" customWidth="1"/>
    <col min="53" max="53" width="5.125" style="3" hidden="1" customWidth="1"/>
    <col min="54" max="54" width="0" style="3" hidden="1" customWidth="1"/>
    <col min="55" max="58" width="12.25" style="3" hidden="1" customWidth="1"/>
    <col min="59" max="60" width="11" style="3" hidden="1" customWidth="1"/>
    <col min="61" max="61" width="9.625" style="3" hidden="1" customWidth="1"/>
    <col min="62" max="63" width="14.125" style="3" hidden="1" customWidth="1"/>
    <col min="64" max="64" width="12.625" style="3" hidden="1" customWidth="1"/>
    <col min="65" max="65" width="11" style="3" hidden="1" customWidth="1"/>
    <col min="66" max="68" width="0" style="3" hidden="1" customWidth="1"/>
    <col min="69" max="16384" width="4.375" style="3"/>
  </cols>
  <sheetData>
    <row r="1" spans="1:55" ht="26.25" customHeight="1" x14ac:dyDescent="0.15">
      <c r="A1" s="1" t="s">
        <v>109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2"/>
      <c r="AV1" s="2"/>
    </row>
    <row r="2" spans="1:55" ht="26.25" customHeight="1" thickBot="1" x14ac:dyDescent="0.2">
      <c r="A2" s="4" t="s">
        <v>64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206" t="s">
        <v>21</v>
      </c>
      <c r="AP2" s="206"/>
      <c r="AQ2" s="206"/>
      <c r="AR2" s="206"/>
      <c r="AS2" s="206"/>
      <c r="AT2" s="206"/>
      <c r="AU2" s="5"/>
      <c r="AV2" s="5"/>
    </row>
    <row r="3" spans="1:55" ht="26.25" customHeight="1" x14ac:dyDescent="0.15">
      <c r="A3" s="207" t="s">
        <v>0</v>
      </c>
      <c r="B3" s="208"/>
      <c r="C3" s="208"/>
      <c r="D3" s="208"/>
      <c r="E3" s="208"/>
      <c r="F3" s="208"/>
      <c r="G3" s="208"/>
      <c r="H3" s="209"/>
      <c r="I3" s="158"/>
      <c r="J3" s="159"/>
      <c r="K3" s="159"/>
      <c r="L3" s="159"/>
      <c r="M3" s="159"/>
      <c r="N3" s="159"/>
      <c r="O3" s="159"/>
      <c r="P3" s="159"/>
      <c r="Q3" s="159"/>
      <c r="R3" s="159"/>
      <c r="S3" s="159"/>
      <c r="T3" s="159"/>
      <c r="U3" s="159"/>
      <c r="V3" s="159"/>
      <c r="W3" s="160"/>
      <c r="X3" s="173" t="s">
        <v>3</v>
      </c>
      <c r="Y3" s="174"/>
      <c r="Z3" s="174"/>
      <c r="AA3" s="174"/>
      <c r="AB3" s="174"/>
      <c r="AC3" s="174"/>
      <c r="AD3" s="174"/>
      <c r="AE3" s="175"/>
      <c r="AF3" s="122" t="s">
        <v>29</v>
      </c>
      <c r="AG3" s="123"/>
      <c r="AH3" s="123"/>
      <c r="AI3" s="123"/>
      <c r="AJ3" s="123"/>
      <c r="AK3" s="61"/>
      <c r="AL3" s="61"/>
      <c r="AM3" s="61"/>
      <c r="AN3" s="61"/>
      <c r="AO3" s="61"/>
      <c r="AP3" s="61"/>
      <c r="AQ3" s="61"/>
      <c r="AR3" s="123" t="s">
        <v>30</v>
      </c>
      <c r="AS3" s="123"/>
      <c r="AT3" s="153"/>
    </row>
    <row r="4" spans="1:55" ht="26.25" customHeight="1" x14ac:dyDescent="0.15">
      <c r="A4" s="210"/>
      <c r="B4" s="211"/>
      <c r="C4" s="211"/>
      <c r="D4" s="211"/>
      <c r="E4" s="211"/>
      <c r="F4" s="211"/>
      <c r="G4" s="211"/>
      <c r="H4" s="212"/>
      <c r="I4" s="161"/>
      <c r="J4" s="162"/>
      <c r="K4" s="162"/>
      <c r="L4" s="162"/>
      <c r="M4" s="162"/>
      <c r="N4" s="162"/>
      <c r="O4" s="162"/>
      <c r="P4" s="162"/>
      <c r="Q4" s="162"/>
      <c r="R4" s="162"/>
      <c r="S4" s="162"/>
      <c r="T4" s="162"/>
      <c r="U4" s="162"/>
      <c r="V4" s="162"/>
      <c r="W4" s="163"/>
      <c r="X4" s="176"/>
      <c r="Y4" s="177"/>
      <c r="Z4" s="177"/>
      <c r="AA4" s="177"/>
      <c r="AB4" s="177"/>
      <c r="AC4" s="177"/>
      <c r="AD4" s="177"/>
      <c r="AE4" s="178"/>
      <c r="AF4" s="104"/>
      <c r="AG4" s="105"/>
      <c r="AH4" s="105"/>
      <c r="AI4" s="105"/>
      <c r="AJ4" s="105"/>
      <c r="AK4" s="126" t="s">
        <v>31</v>
      </c>
      <c r="AL4" s="126"/>
      <c r="AM4" s="154"/>
      <c r="AN4" s="154"/>
      <c r="AO4" s="154"/>
      <c r="AP4" s="155" t="s">
        <v>32</v>
      </c>
      <c r="AQ4" s="155"/>
      <c r="AR4" s="155"/>
      <c r="AS4" s="155"/>
      <c r="AT4" s="156"/>
    </row>
    <row r="5" spans="1:55" ht="26.25" customHeight="1" thickBot="1" x14ac:dyDescent="0.2">
      <c r="A5" s="221" t="s">
        <v>54</v>
      </c>
      <c r="B5" s="222"/>
      <c r="C5" s="222"/>
      <c r="D5" s="222"/>
      <c r="E5" s="222"/>
      <c r="F5" s="222"/>
      <c r="G5" s="222"/>
      <c r="H5" s="223"/>
      <c r="I5" s="166"/>
      <c r="J5" s="167"/>
      <c r="K5" s="167"/>
      <c r="L5" s="167"/>
      <c r="M5" s="167"/>
      <c r="N5" s="167"/>
      <c r="O5" s="164" t="s">
        <v>35</v>
      </c>
      <c r="P5" s="164"/>
      <c r="Q5" s="164"/>
      <c r="R5" s="164" t="s">
        <v>34</v>
      </c>
      <c r="S5" s="164"/>
      <c r="T5" s="164"/>
      <c r="U5" s="164"/>
      <c r="V5" s="164"/>
      <c r="W5" s="165"/>
      <c r="X5" s="170" t="s">
        <v>4</v>
      </c>
      <c r="Y5" s="171"/>
      <c r="Z5" s="171"/>
      <c r="AA5" s="171"/>
      <c r="AB5" s="171"/>
      <c r="AC5" s="171"/>
      <c r="AD5" s="171"/>
      <c r="AE5" s="172"/>
      <c r="AF5" s="181" t="s">
        <v>33</v>
      </c>
      <c r="AG5" s="164"/>
      <c r="AH5" s="164"/>
      <c r="AI5" s="164"/>
      <c r="AJ5" s="164"/>
      <c r="AK5" s="164"/>
      <c r="AL5" s="164"/>
      <c r="AM5" s="164"/>
      <c r="AN5" s="164"/>
      <c r="AO5" s="164"/>
      <c r="AP5" s="164"/>
      <c r="AQ5" s="164"/>
      <c r="AR5" s="164"/>
      <c r="AS5" s="164"/>
      <c r="AT5" s="182"/>
    </row>
    <row r="6" spans="1:55" ht="26.25" customHeight="1" x14ac:dyDescent="0.15">
      <c r="A6" s="186" t="s">
        <v>55</v>
      </c>
      <c r="B6" s="187"/>
      <c r="C6" s="187"/>
      <c r="D6" s="187"/>
      <c r="E6" s="187"/>
      <c r="F6" s="187"/>
      <c r="G6" s="187"/>
      <c r="H6" s="188"/>
      <c r="I6" s="168"/>
      <c r="J6" s="169"/>
      <c r="K6" s="169"/>
      <c r="L6" s="169"/>
      <c r="M6" s="169"/>
      <c r="N6" s="179" t="s">
        <v>28</v>
      </c>
      <c r="O6" s="179"/>
      <c r="P6" s="157"/>
      <c r="Q6" s="157"/>
      <c r="R6" s="179" t="s">
        <v>27</v>
      </c>
      <c r="S6" s="179"/>
      <c r="T6" s="157"/>
      <c r="U6" s="157"/>
      <c r="V6" s="179" t="s">
        <v>26</v>
      </c>
      <c r="W6" s="180"/>
      <c r="X6" s="90" t="s">
        <v>56</v>
      </c>
      <c r="Y6" s="76"/>
      <c r="Z6" s="76"/>
      <c r="AA6" s="76"/>
      <c r="AB6" s="76"/>
      <c r="AC6" s="76"/>
      <c r="AD6" s="76"/>
      <c r="AE6" s="91"/>
      <c r="AF6" s="168"/>
      <c r="AG6" s="169"/>
      <c r="AH6" s="169"/>
      <c r="AI6" s="169"/>
      <c r="AJ6" s="169"/>
      <c r="AK6" s="123" t="s">
        <v>28</v>
      </c>
      <c r="AL6" s="123"/>
      <c r="AM6" s="61"/>
      <c r="AN6" s="61"/>
      <c r="AO6" s="123" t="s">
        <v>27</v>
      </c>
      <c r="AP6" s="123"/>
      <c r="AQ6" s="61"/>
      <c r="AR6" s="61"/>
      <c r="AS6" s="123" t="s">
        <v>26</v>
      </c>
      <c r="AT6" s="153"/>
    </row>
    <row r="7" spans="1:55" ht="26.25" customHeight="1" x14ac:dyDescent="0.15">
      <c r="A7" s="224" t="s">
        <v>1</v>
      </c>
      <c r="B7" s="225"/>
      <c r="C7" s="225"/>
      <c r="D7" s="225"/>
      <c r="E7" s="225"/>
      <c r="F7" s="225"/>
      <c r="G7" s="225"/>
      <c r="H7" s="226"/>
      <c r="I7" s="197"/>
      <c r="J7" s="198"/>
      <c r="K7" s="198"/>
      <c r="L7" s="198"/>
      <c r="M7" s="198"/>
      <c r="N7" s="198"/>
      <c r="O7" s="198"/>
      <c r="P7" s="198"/>
      <c r="Q7" s="198"/>
      <c r="R7" s="198"/>
      <c r="S7" s="198"/>
      <c r="T7" s="198"/>
      <c r="U7" s="198"/>
      <c r="V7" s="198"/>
      <c r="W7" s="198"/>
      <c r="X7" s="198"/>
      <c r="Y7" s="198"/>
      <c r="Z7" s="198"/>
      <c r="AA7" s="198"/>
      <c r="AB7" s="198"/>
      <c r="AC7" s="198"/>
      <c r="AD7" s="198"/>
      <c r="AE7" s="198"/>
      <c r="AF7" s="198"/>
      <c r="AG7" s="198"/>
      <c r="AH7" s="198"/>
      <c r="AI7" s="198"/>
      <c r="AJ7" s="198"/>
      <c r="AK7" s="198"/>
      <c r="AL7" s="198"/>
      <c r="AM7" s="198"/>
      <c r="AN7" s="198"/>
      <c r="AO7" s="198"/>
      <c r="AP7" s="198"/>
      <c r="AQ7" s="198"/>
      <c r="AR7" s="198"/>
      <c r="AS7" s="198"/>
      <c r="AT7" s="199"/>
    </row>
    <row r="8" spans="1:55" ht="26.25" customHeight="1" thickBot="1" x14ac:dyDescent="0.2">
      <c r="A8" s="227" t="s">
        <v>2</v>
      </c>
      <c r="B8" s="228"/>
      <c r="C8" s="228"/>
      <c r="D8" s="228"/>
      <c r="E8" s="228"/>
      <c r="F8" s="228"/>
      <c r="G8" s="228"/>
      <c r="H8" s="229"/>
      <c r="I8" s="189"/>
      <c r="J8" s="190"/>
      <c r="K8" s="190"/>
      <c r="L8" s="190"/>
      <c r="M8" s="190"/>
      <c r="N8" s="190"/>
      <c r="O8" s="190"/>
      <c r="P8" s="190"/>
      <c r="Q8" s="190"/>
      <c r="R8" s="190"/>
      <c r="S8" s="190"/>
      <c r="T8" s="190"/>
      <c r="U8" s="190"/>
      <c r="V8" s="190"/>
      <c r="W8" s="190"/>
      <c r="X8" s="190"/>
      <c r="Y8" s="190"/>
      <c r="Z8" s="190"/>
      <c r="AA8" s="190"/>
      <c r="AB8" s="191"/>
      <c r="AC8" s="191"/>
      <c r="AD8" s="191"/>
      <c r="AE8" s="191"/>
      <c r="AF8" s="191"/>
      <c r="AG8" s="191"/>
      <c r="AH8" s="191"/>
      <c r="AI8" s="191"/>
      <c r="AJ8" s="191"/>
      <c r="AK8" s="190"/>
      <c r="AL8" s="190"/>
      <c r="AM8" s="190"/>
      <c r="AN8" s="190"/>
      <c r="AO8" s="190"/>
      <c r="AP8" s="190"/>
      <c r="AQ8" s="190"/>
      <c r="AR8" s="190"/>
      <c r="AS8" s="190"/>
      <c r="AT8" s="192"/>
    </row>
    <row r="9" spans="1:55" ht="26.25" customHeight="1" x14ac:dyDescent="0.15">
      <c r="A9" s="111" t="s">
        <v>82</v>
      </c>
      <c r="B9" s="112"/>
      <c r="C9" s="112"/>
      <c r="D9" s="112"/>
      <c r="E9" s="112"/>
      <c r="F9" s="112"/>
      <c r="G9" s="112"/>
      <c r="H9" s="113"/>
      <c r="I9" s="122" t="s">
        <v>66</v>
      </c>
      <c r="J9" s="123"/>
      <c r="K9" s="123"/>
      <c r="L9" s="123"/>
      <c r="M9" s="123"/>
      <c r="N9" s="123"/>
      <c r="O9" s="123"/>
      <c r="P9" s="123"/>
      <c r="Q9" s="123"/>
      <c r="R9" s="124"/>
      <c r="S9" s="134" t="s">
        <v>67</v>
      </c>
      <c r="T9" s="135"/>
      <c r="U9" s="135"/>
      <c r="V9" s="135"/>
      <c r="W9" s="135"/>
      <c r="X9" s="135"/>
      <c r="Y9" s="135"/>
      <c r="Z9" s="135"/>
      <c r="AA9" s="135"/>
      <c r="AB9" s="134" t="s">
        <v>101</v>
      </c>
      <c r="AC9" s="135"/>
      <c r="AD9" s="135"/>
      <c r="AE9" s="135"/>
      <c r="AF9" s="135"/>
      <c r="AG9" s="135"/>
      <c r="AH9" s="135"/>
      <c r="AI9" s="135"/>
      <c r="AJ9" s="136"/>
      <c r="AK9" s="119" t="s">
        <v>68</v>
      </c>
      <c r="AL9" s="120"/>
      <c r="AM9" s="120"/>
      <c r="AN9" s="120"/>
      <c r="AO9" s="120"/>
      <c r="AP9" s="120"/>
      <c r="AQ9" s="120"/>
      <c r="AR9" s="120"/>
      <c r="AS9" s="120"/>
      <c r="AT9" s="121"/>
    </row>
    <row r="10" spans="1:55" ht="14.25" customHeight="1" x14ac:dyDescent="0.15">
      <c r="A10" s="114"/>
      <c r="B10" s="115"/>
      <c r="C10" s="115"/>
      <c r="D10" s="115"/>
      <c r="E10" s="115"/>
      <c r="F10" s="115"/>
      <c r="G10" s="115"/>
      <c r="H10" s="116"/>
      <c r="I10" s="125"/>
      <c r="J10" s="126"/>
      <c r="K10" s="126"/>
      <c r="L10" s="126"/>
      <c r="M10" s="126"/>
      <c r="N10" s="126"/>
      <c r="O10" s="126"/>
      <c r="P10" s="126"/>
      <c r="Q10" s="126"/>
      <c r="R10" s="127"/>
      <c r="S10" s="128" t="s">
        <v>69</v>
      </c>
      <c r="T10" s="129"/>
      <c r="U10" s="129"/>
      <c r="V10" s="129"/>
      <c r="W10" s="129"/>
      <c r="X10" s="129"/>
      <c r="Y10" s="129"/>
      <c r="Z10" s="129"/>
      <c r="AA10" s="130"/>
      <c r="AB10" s="128" t="s">
        <v>69</v>
      </c>
      <c r="AC10" s="129"/>
      <c r="AD10" s="129"/>
      <c r="AE10" s="129"/>
      <c r="AF10" s="129"/>
      <c r="AG10" s="129"/>
      <c r="AH10" s="129"/>
      <c r="AI10" s="129"/>
      <c r="AJ10" s="130"/>
      <c r="AK10" s="131" t="s">
        <v>69</v>
      </c>
      <c r="AL10" s="132"/>
      <c r="AM10" s="132"/>
      <c r="AN10" s="132"/>
      <c r="AO10" s="132"/>
      <c r="AP10" s="132"/>
      <c r="AQ10" s="132"/>
      <c r="AR10" s="132"/>
      <c r="AS10" s="132"/>
      <c r="AT10" s="133"/>
    </row>
    <row r="11" spans="1:55" ht="26.25" customHeight="1" x14ac:dyDescent="0.15">
      <c r="A11" s="93" t="s">
        <v>70</v>
      </c>
      <c r="B11" s="94"/>
      <c r="C11" s="94"/>
      <c r="D11" s="94"/>
      <c r="E11" s="94"/>
      <c r="F11" s="94"/>
      <c r="G11" s="94"/>
      <c r="H11" s="95"/>
      <c r="I11" s="90" t="s">
        <v>6</v>
      </c>
      <c r="J11" s="76"/>
      <c r="K11" s="138"/>
      <c r="L11" s="138"/>
      <c r="M11" s="138"/>
      <c r="N11" s="138"/>
      <c r="O11" s="138"/>
      <c r="P11" s="138"/>
      <c r="Q11" s="138"/>
      <c r="R11" s="139"/>
      <c r="S11" s="102"/>
      <c r="T11" s="103"/>
      <c r="U11" s="103"/>
      <c r="V11" s="103"/>
      <c r="W11" s="103"/>
      <c r="X11" s="103"/>
      <c r="Y11" s="103"/>
      <c r="Z11" s="103"/>
      <c r="AA11" s="103"/>
      <c r="AB11" s="102"/>
      <c r="AC11" s="103"/>
      <c r="AD11" s="103"/>
      <c r="AE11" s="103"/>
      <c r="AF11" s="103"/>
      <c r="AG11" s="103"/>
      <c r="AH11" s="103"/>
      <c r="AI11" s="103"/>
      <c r="AJ11" s="137"/>
      <c r="AK11" s="102"/>
      <c r="AL11" s="103"/>
      <c r="AM11" s="103"/>
      <c r="AN11" s="103"/>
      <c r="AO11" s="103"/>
      <c r="AP11" s="103"/>
      <c r="AQ11" s="103"/>
      <c r="AR11" s="103"/>
      <c r="AS11" s="76" t="s">
        <v>7</v>
      </c>
      <c r="AT11" s="91"/>
    </row>
    <row r="12" spans="1:55" ht="26.25" customHeight="1" x14ac:dyDescent="0.15">
      <c r="A12" s="96" t="s">
        <v>71</v>
      </c>
      <c r="B12" s="97"/>
      <c r="C12" s="97"/>
      <c r="D12" s="97"/>
      <c r="E12" s="97"/>
      <c r="F12" s="97"/>
      <c r="G12" s="97"/>
      <c r="H12" s="98"/>
      <c r="I12" s="90" t="s">
        <v>63</v>
      </c>
      <c r="J12" s="76"/>
      <c r="K12" s="138"/>
      <c r="L12" s="138"/>
      <c r="M12" s="138"/>
      <c r="N12" s="138"/>
      <c r="O12" s="138"/>
      <c r="P12" s="138"/>
      <c r="Q12" s="138"/>
      <c r="R12" s="139"/>
      <c r="S12" s="102"/>
      <c r="T12" s="103"/>
      <c r="U12" s="103"/>
      <c r="V12" s="103"/>
      <c r="W12" s="103"/>
      <c r="X12" s="103"/>
      <c r="Y12" s="103"/>
      <c r="Z12" s="103"/>
      <c r="AA12" s="103"/>
      <c r="AB12" s="102"/>
      <c r="AC12" s="103"/>
      <c r="AD12" s="103"/>
      <c r="AE12" s="103"/>
      <c r="AF12" s="103"/>
      <c r="AG12" s="103"/>
      <c r="AH12" s="103"/>
      <c r="AI12" s="103"/>
      <c r="AJ12" s="137"/>
      <c r="AK12" s="102"/>
      <c r="AL12" s="103"/>
      <c r="AM12" s="103"/>
      <c r="AN12" s="103"/>
      <c r="AO12" s="103"/>
      <c r="AP12" s="103"/>
      <c r="AQ12" s="103"/>
      <c r="AR12" s="103"/>
      <c r="AS12" s="76" t="s">
        <v>7</v>
      </c>
      <c r="AT12" s="91"/>
    </row>
    <row r="13" spans="1:55" ht="26.25" customHeight="1" x14ac:dyDescent="0.15">
      <c r="A13" s="96" t="s">
        <v>72</v>
      </c>
      <c r="B13" s="97"/>
      <c r="C13" s="97"/>
      <c r="D13" s="97"/>
      <c r="E13" s="97"/>
      <c r="F13" s="97"/>
      <c r="G13" s="97"/>
      <c r="H13" s="98"/>
      <c r="I13" s="90" t="s">
        <v>65</v>
      </c>
      <c r="J13" s="76"/>
      <c r="K13" s="138"/>
      <c r="L13" s="138"/>
      <c r="M13" s="138"/>
      <c r="N13" s="138"/>
      <c r="O13" s="138"/>
      <c r="P13" s="138"/>
      <c r="Q13" s="138"/>
      <c r="R13" s="139"/>
      <c r="S13" s="102"/>
      <c r="T13" s="103"/>
      <c r="U13" s="103"/>
      <c r="V13" s="103"/>
      <c r="W13" s="103"/>
      <c r="X13" s="103"/>
      <c r="Y13" s="103"/>
      <c r="Z13" s="103"/>
      <c r="AA13" s="103"/>
      <c r="AB13" s="102"/>
      <c r="AC13" s="103"/>
      <c r="AD13" s="103"/>
      <c r="AE13" s="103"/>
      <c r="AF13" s="103"/>
      <c r="AG13" s="103"/>
      <c r="AH13" s="103"/>
      <c r="AI13" s="103"/>
      <c r="AJ13" s="137"/>
      <c r="AK13" s="102"/>
      <c r="AL13" s="103"/>
      <c r="AM13" s="103"/>
      <c r="AN13" s="103"/>
      <c r="AO13" s="103"/>
      <c r="AP13" s="103"/>
      <c r="AQ13" s="103"/>
      <c r="AR13" s="103"/>
      <c r="AS13" s="76" t="s">
        <v>7</v>
      </c>
      <c r="AT13" s="91"/>
      <c r="AV13" s="6"/>
    </row>
    <row r="14" spans="1:55" ht="26.25" customHeight="1" thickBot="1" x14ac:dyDescent="0.2">
      <c r="A14" s="99" t="s">
        <v>73</v>
      </c>
      <c r="B14" s="100"/>
      <c r="C14" s="100"/>
      <c r="D14" s="100"/>
      <c r="E14" s="100"/>
      <c r="F14" s="100"/>
      <c r="G14" s="100"/>
      <c r="H14" s="101"/>
      <c r="I14" s="219" t="s">
        <v>60</v>
      </c>
      <c r="J14" s="220"/>
      <c r="K14" s="87" t="str">
        <f>IF(I3="","",I3)</f>
        <v/>
      </c>
      <c r="L14" s="87"/>
      <c r="M14" s="87"/>
      <c r="N14" s="87"/>
      <c r="O14" s="87"/>
      <c r="P14" s="87"/>
      <c r="Q14" s="87"/>
      <c r="R14" s="89"/>
      <c r="S14" s="102"/>
      <c r="T14" s="103"/>
      <c r="U14" s="103"/>
      <c r="V14" s="103"/>
      <c r="W14" s="103"/>
      <c r="X14" s="103"/>
      <c r="Y14" s="103"/>
      <c r="Z14" s="103"/>
      <c r="AA14" s="103"/>
      <c r="AB14" s="193"/>
      <c r="AC14" s="194"/>
      <c r="AD14" s="194"/>
      <c r="AE14" s="194"/>
      <c r="AF14" s="194"/>
      <c r="AG14" s="194"/>
      <c r="AH14" s="194"/>
      <c r="AI14" s="194"/>
      <c r="AJ14" s="195"/>
      <c r="AK14" s="193"/>
      <c r="AL14" s="194"/>
      <c r="AM14" s="194"/>
      <c r="AN14" s="194"/>
      <c r="AO14" s="194"/>
      <c r="AP14" s="194"/>
      <c r="AQ14" s="194"/>
      <c r="AR14" s="194"/>
      <c r="AS14" s="81" t="s">
        <v>7</v>
      </c>
      <c r="AT14" s="150"/>
      <c r="AW14" s="7"/>
      <c r="BB14" s="8"/>
      <c r="BC14" s="8"/>
    </row>
    <row r="15" spans="1:55" ht="26.25" customHeight="1" x14ac:dyDescent="0.15">
      <c r="A15" s="200" t="s">
        <v>85</v>
      </c>
      <c r="B15" s="201"/>
      <c r="C15" s="201"/>
      <c r="D15" s="201"/>
      <c r="E15" s="201"/>
      <c r="F15" s="201"/>
      <c r="G15" s="201"/>
      <c r="H15" s="202"/>
      <c r="I15" s="230"/>
      <c r="J15" s="231"/>
      <c r="K15" s="270" t="s">
        <v>110</v>
      </c>
      <c r="L15" s="271"/>
      <c r="M15" s="271"/>
      <c r="N15" s="271"/>
      <c r="O15" s="271"/>
      <c r="P15" s="271"/>
      <c r="Q15" s="271"/>
      <c r="R15" s="272"/>
      <c r="S15" s="183" t="s">
        <v>75</v>
      </c>
      <c r="T15" s="184"/>
      <c r="U15" s="184"/>
      <c r="V15" s="184"/>
      <c r="W15" s="184"/>
      <c r="X15" s="184"/>
      <c r="Y15" s="184"/>
      <c r="Z15" s="184"/>
      <c r="AA15" s="185"/>
      <c r="AB15" s="176" t="s">
        <v>58</v>
      </c>
      <c r="AC15" s="177"/>
      <c r="AD15" s="177"/>
      <c r="AE15" s="177"/>
      <c r="AF15" s="177"/>
      <c r="AG15" s="177"/>
      <c r="AH15" s="177"/>
      <c r="AI15" s="177"/>
      <c r="AJ15" s="178"/>
      <c r="AK15" s="183" t="s">
        <v>8</v>
      </c>
      <c r="AL15" s="184"/>
      <c r="AM15" s="184"/>
      <c r="AN15" s="184"/>
      <c r="AO15" s="185"/>
      <c r="AP15" s="183" t="s">
        <v>9</v>
      </c>
      <c r="AQ15" s="184"/>
      <c r="AR15" s="184"/>
      <c r="AS15" s="184"/>
      <c r="AT15" s="196"/>
      <c r="BB15" s="9"/>
      <c r="BC15" s="9"/>
    </row>
    <row r="16" spans="1:55" ht="26.25" customHeight="1" thickBot="1" x14ac:dyDescent="0.2">
      <c r="A16" s="203"/>
      <c r="B16" s="204"/>
      <c r="C16" s="204"/>
      <c r="D16" s="204"/>
      <c r="E16" s="204"/>
      <c r="F16" s="204"/>
      <c r="G16" s="204"/>
      <c r="H16" s="205"/>
      <c r="I16" s="232" t="s">
        <v>22</v>
      </c>
      <c r="J16" s="233"/>
      <c r="K16" s="90" t="s">
        <v>106</v>
      </c>
      <c r="L16" s="76"/>
      <c r="M16" s="76"/>
      <c r="N16" s="76"/>
      <c r="O16" s="76"/>
      <c r="P16" s="76"/>
      <c r="Q16" s="76"/>
      <c r="R16" s="91"/>
      <c r="S16" s="140" t="str">
        <f>IF(K11="","",ROUNDDOWN(SQRT((S11-$S$14)^2+($AB$11-$AB$14)^2),6))</f>
        <v/>
      </c>
      <c r="T16" s="141"/>
      <c r="U16" s="141"/>
      <c r="V16" s="141"/>
      <c r="W16" s="141"/>
      <c r="X16" s="141"/>
      <c r="Y16" s="141"/>
      <c r="Z16" s="76" t="s">
        <v>7</v>
      </c>
      <c r="AA16" s="91"/>
      <c r="AB16" s="142"/>
      <c r="AC16" s="143"/>
      <c r="AD16" s="143"/>
      <c r="AE16" s="143"/>
      <c r="AF16" s="143"/>
      <c r="AG16" s="143"/>
      <c r="AH16" s="143"/>
      <c r="AI16" s="76" t="s">
        <v>102</v>
      </c>
      <c r="AJ16" s="91"/>
      <c r="AK16" s="144" t="str">
        <f>IF(AB16="","",(AB16-S16)*1000)</f>
        <v/>
      </c>
      <c r="AL16" s="145"/>
      <c r="AM16" s="145"/>
      <c r="AN16" s="77" t="s">
        <v>10</v>
      </c>
      <c r="AO16" s="85"/>
      <c r="AP16" s="52" t="s">
        <v>25</v>
      </c>
      <c r="AQ16" s="76" t="str">
        <f>IF(AK16="","",IF((I5=2),ROUNDDOWN(S16/1000*80,0),IF((I5=3),ROUNDDOWN(S16/1000*150,0),IF((I5=4),ROUNDDOWN(S16/1000*400,0)))))</f>
        <v/>
      </c>
      <c r="AR16" s="76"/>
      <c r="AS16" s="77" t="s">
        <v>10</v>
      </c>
      <c r="AT16" s="78"/>
      <c r="BB16" s="9"/>
      <c r="BC16" s="9"/>
    </row>
    <row r="17" spans="1:65" ht="26.25" customHeight="1" x14ac:dyDescent="0.15">
      <c r="A17" s="203"/>
      <c r="B17" s="204"/>
      <c r="C17" s="204"/>
      <c r="D17" s="204"/>
      <c r="E17" s="204"/>
      <c r="F17" s="204"/>
      <c r="G17" s="204"/>
      <c r="H17" s="205"/>
      <c r="I17" s="234"/>
      <c r="J17" s="235"/>
      <c r="K17" s="90" t="s">
        <v>107</v>
      </c>
      <c r="L17" s="76"/>
      <c r="M17" s="76"/>
      <c r="N17" s="76"/>
      <c r="O17" s="76"/>
      <c r="P17" s="76"/>
      <c r="Q17" s="76"/>
      <c r="R17" s="91"/>
      <c r="S17" s="140" t="str">
        <f>IF(K12="","",ROUNDDOWN(SQRT((S12-$S$14)^2+(AB12-$AB$14)^2),6))</f>
        <v/>
      </c>
      <c r="T17" s="141"/>
      <c r="U17" s="141"/>
      <c r="V17" s="141"/>
      <c r="W17" s="141"/>
      <c r="X17" s="141"/>
      <c r="Y17" s="141"/>
      <c r="Z17" s="76" t="s">
        <v>7</v>
      </c>
      <c r="AA17" s="91"/>
      <c r="AB17" s="142"/>
      <c r="AC17" s="143"/>
      <c r="AD17" s="143"/>
      <c r="AE17" s="143"/>
      <c r="AF17" s="143"/>
      <c r="AG17" s="143"/>
      <c r="AH17" s="143"/>
      <c r="AI17" s="76" t="s">
        <v>102</v>
      </c>
      <c r="AJ17" s="91"/>
      <c r="AK17" s="144" t="str">
        <f>IF(AB17="","",(AB17-S17)*1000)</f>
        <v/>
      </c>
      <c r="AL17" s="145"/>
      <c r="AM17" s="145"/>
      <c r="AN17" s="77" t="s">
        <v>10</v>
      </c>
      <c r="AO17" s="85"/>
      <c r="AP17" s="52" t="s">
        <v>24</v>
      </c>
      <c r="AQ17" s="76" t="str">
        <f>IF(AK17="","",IF((I5=2),ROUNDDOWN(S17/1000*80,0),IF((I5=3),ROUNDDOWN(S17/1000*150,0),IF((I5=4),ROUNDDOWN(S17/1000*400,0)))))</f>
        <v/>
      </c>
      <c r="AR17" s="76"/>
      <c r="AS17" s="77" t="s">
        <v>10</v>
      </c>
      <c r="AT17" s="78"/>
      <c r="AV17" s="74" t="s">
        <v>18</v>
      </c>
      <c r="AW17" s="75"/>
      <c r="AX17" s="71" t="s">
        <v>51</v>
      </c>
      <c r="AY17" s="72"/>
      <c r="AZ17" s="72"/>
      <c r="BA17" s="73"/>
      <c r="BB17" s="9"/>
      <c r="BC17" s="9"/>
    </row>
    <row r="18" spans="1:65" ht="26.25" customHeight="1" x14ac:dyDescent="0.15">
      <c r="A18" s="53"/>
      <c r="B18" s="1"/>
      <c r="C18" s="1"/>
      <c r="D18" s="1"/>
      <c r="E18" s="1"/>
      <c r="F18" s="1"/>
      <c r="G18" s="1"/>
      <c r="H18" s="54"/>
      <c r="I18" s="236"/>
      <c r="J18" s="237"/>
      <c r="K18" s="90" t="s">
        <v>108</v>
      </c>
      <c r="L18" s="76"/>
      <c r="M18" s="76"/>
      <c r="N18" s="76"/>
      <c r="O18" s="76"/>
      <c r="P18" s="76"/>
      <c r="Q18" s="76"/>
      <c r="R18" s="91"/>
      <c r="S18" s="140" t="str">
        <f>IF(K13="","",ROUNDDOWN(SQRT((S13-$S$14)^2+(AB13-$AB$14)^2),6))</f>
        <v/>
      </c>
      <c r="T18" s="141"/>
      <c r="U18" s="141"/>
      <c r="V18" s="141"/>
      <c r="W18" s="141"/>
      <c r="X18" s="141"/>
      <c r="Y18" s="141"/>
      <c r="Z18" s="76" t="s">
        <v>7</v>
      </c>
      <c r="AA18" s="91"/>
      <c r="AB18" s="142"/>
      <c r="AC18" s="143"/>
      <c r="AD18" s="143"/>
      <c r="AE18" s="143"/>
      <c r="AF18" s="143"/>
      <c r="AG18" s="143"/>
      <c r="AH18" s="143"/>
      <c r="AI18" s="76" t="s">
        <v>102</v>
      </c>
      <c r="AJ18" s="91"/>
      <c r="AK18" s="144" t="str">
        <f>IF(AB18="","",(AB18-S18)*1000)</f>
        <v/>
      </c>
      <c r="AL18" s="145"/>
      <c r="AM18" s="145"/>
      <c r="AN18" s="77" t="s">
        <v>10</v>
      </c>
      <c r="AO18" s="85"/>
      <c r="AP18" s="55" t="s">
        <v>24</v>
      </c>
      <c r="AQ18" s="76" t="str">
        <f>IF(AK18="","",IF((I5=2),ROUNDDOWN(S18/1000*80,0),IF((I5=3),ROUNDDOWN(S18/1000*150,0),IF((I5=4),ROUNDDOWN(S18/1000*400,0)))))</f>
        <v/>
      </c>
      <c r="AR18" s="76"/>
      <c r="AS18" s="77" t="s">
        <v>10</v>
      </c>
      <c r="AT18" s="78"/>
      <c r="AV18" s="10" t="s">
        <v>19</v>
      </c>
      <c r="AW18" s="11" t="s">
        <v>20</v>
      </c>
      <c r="AX18" s="12" t="s">
        <v>83</v>
      </c>
      <c r="AY18" s="11" t="s">
        <v>14</v>
      </c>
      <c r="AZ18" s="11" t="s">
        <v>15</v>
      </c>
      <c r="BA18" s="13" t="s">
        <v>16</v>
      </c>
      <c r="BB18" s="9"/>
      <c r="BC18" s="11" t="s">
        <v>87</v>
      </c>
      <c r="BD18" s="11" t="s">
        <v>88</v>
      </c>
      <c r="BE18" s="11" t="s">
        <v>99</v>
      </c>
      <c r="BF18" s="11" t="s">
        <v>100</v>
      </c>
      <c r="BG18" s="11" t="s">
        <v>89</v>
      </c>
      <c r="BH18" s="11" t="s">
        <v>90</v>
      </c>
      <c r="BI18" s="11" t="s">
        <v>91</v>
      </c>
      <c r="BJ18" s="14" t="s">
        <v>92</v>
      </c>
      <c r="BK18" s="14" t="s">
        <v>93</v>
      </c>
      <c r="BL18" s="15" t="s">
        <v>94</v>
      </c>
      <c r="BM18" s="11" t="s">
        <v>95</v>
      </c>
    </row>
    <row r="19" spans="1:65" ht="26.25" customHeight="1" x14ac:dyDescent="0.15">
      <c r="A19" s="53"/>
      <c r="B19" s="1"/>
      <c r="C19" s="1"/>
      <c r="D19" s="1"/>
      <c r="E19" s="1"/>
      <c r="F19" s="1"/>
      <c r="G19" s="1"/>
      <c r="H19" s="54"/>
      <c r="I19" s="239" t="s">
        <v>23</v>
      </c>
      <c r="J19" s="240"/>
      <c r="K19" s="90" t="s">
        <v>76</v>
      </c>
      <c r="L19" s="76"/>
      <c r="M19" s="76"/>
      <c r="N19" s="76"/>
      <c r="O19" s="76"/>
      <c r="P19" s="76"/>
      <c r="Q19" s="76"/>
      <c r="R19" s="91"/>
      <c r="S19" s="117" t="str">
        <f>IF(K12="","",INT(BM19))</f>
        <v/>
      </c>
      <c r="T19" s="118"/>
      <c r="U19" s="56" t="s">
        <v>96</v>
      </c>
      <c r="V19" s="92" t="str">
        <f>IF(K12="","",INT((BM19-S19)*60))</f>
        <v/>
      </c>
      <c r="W19" s="92"/>
      <c r="X19" s="57" t="s">
        <v>97</v>
      </c>
      <c r="Y19" s="92" t="str">
        <f>IF(K12="","",(BM19-S19)*3600-V19*60)</f>
        <v/>
      </c>
      <c r="Z19" s="92"/>
      <c r="AA19" s="58" t="s">
        <v>98</v>
      </c>
      <c r="AB19" s="106"/>
      <c r="AC19" s="107"/>
      <c r="AD19" s="56" t="s">
        <v>103</v>
      </c>
      <c r="AE19" s="238"/>
      <c r="AF19" s="238"/>
      <c r="AG19" s="57" t="s">
        <v>104</v>
      </c>
      <c r="AH19" s="238"/>
      <c r="AI19" s="238"/>
      <c r="AJ19" s="59" t="s">
        <v>105</v>
      </c>
      <c r="AK19" s="146" t="str">
        <f>IF(AB19="","",AY19*3600+AZ19*60+BA19)</f>
        <v/>
      </c>
      <c r="AL19" s="147"/>
      <c r="AM19" s="147"/>
      <c r="AN19" s="83" t="s">
        <v>11</v>
      </c>
      <c r="AO19" s="148"/>
      <c r="AP19" s="52" t="s">
        <v>25</v>
      </c>
      <c r="AQ19" s="76" t="str">
        <f>IF(AK19="","",IF((I5=2),"20",IF((I5=3),"30",IF((I5=4),"70"))))</f>
        <v/>
      </c>
      <c r="AR19" s="76"/>
      <c r="AS19" s="83" t="s">
        <v>11</v>
      </c>
      <c r="AT19" s="84"/>
      <c r="AV19" s="16" t="e">
        <f>(Y19/60+V19)/60+S19</f>
        <v>#VALUE!</v>
      </c>
      <c r="AW19" s="17">
        <f>(AH19/60+AE19)/60+AB19</f>
        <v>0</v>
      </c>
      <c r="AX19" s="17" t="e">
        <f>AW19-AV19</f>
        <v>#VALUE!</v>
      </c>
      <c r="AY19" s="18" t="e">
        <f>TRUNC(AX19)</f>
        <v>#VALUE!</v>
      </c>
      <c r="AZ19" s="19" t="e">
        <f>TRUNC((AX19-AY19)*60)</f>
        <v>#VALUE!</v>
      </c>
      <c r="BA19" s="20" t="e">
        <f>ROUND(((AX19-AY19)*60-TRUNC((AX19-AY19)*60))*60,0)</f>
        <v>#VALUE!</v>
      </c>
      <c r="BC19" s="21" t="str">
        <f>IF(K14="","",S14)</f>
        <v/>
      </c>
      <c r="BD19" s="21" t="str">
        <f>IF(K14="","",AB14)</f>
        <v/>
      </c>
      <c r="BE19" s="21" t="str">
        <f>IF(K11="","",S11)</f>
        <v/>
      </c>
      <c r="BF19" s="21" t="str">
        <f>IF(K11="","",AB11)</f>
        <v/>
      </c>
      <c r="BG19" s="21" t="str">
        <f>IF(K12="","",S12-BC19)</f>
        <v/>
      </c>
      <c r="BH19" s="21" t="str">
        <f>IF(K12="","",AB12-BD19)</f>
        <v/>
      </c>
      <c r="BI19" s="22" t="str">
        <f>IF(K12="","",ATAN2(BG19,BH19)*180/PI())</f>
        <v/>
      </c>
      <c r="BJ19" s="21" t="str">
        <f>IF(K12="","",BE19-BC19)</f>
        <v/>
      </c>
      <c r="BK19" s="21" t="str">
        <f>IF(K12="","",BF19-BD19)</f>
        <v/>
      </c>
      <c r="BL19" s="22" t="str">
        <f>IF(K12="","",ATAN2(BJ19,BK19)*180/PI())</f>
        <v/>
      </c>
      <c r="BM19" s="22" t="str">
        <f>IF(K12="","",IF(BI19-BL19&lt;0,BI19-BL19+360,BI19-BL19))</f>
        <v/>
      </c>
    </row>
    <row r="20" spans="1:65" ht="26.25" customHeight="1" x14ac:dyDescent="0.15">
      <c r="A20" s="53"/>
      <c r="B20" s="1"/>
      <c r="C20" s="1"/>
      <c r="D20" s="1"/>
      <c r="E20" s="1"/>
      <c r="F20" s="1"/>
      <c r="G20" s="1"/>
      <c r="H20" s="54"/>
      <c r="I20" s="239"/>
      <c r="J20" s="240"/>
      <c r="K20" s="90" t="s">
        <v>77</v>
      </c>
      <c r="L20" s="76"/>
      <c r="M20" s="76"/>
      <c r="N20" s="76"/>
      <c r="O20" s="76"/>
      <c r="P20" s="76"/>
      <c r="Q20" s="76"/>
      <c r="R20" s="91"/>
      <c r="S20" s="117" t="str">
        <f t="shared" ref="S20" si="0">IF(K13="","",INT(BM20))</f>
        <v/>
      </c>
      <c r="T20" s="118"/>
      <c r="U20" s="56" t="s">
        <v>13</v>
      </c>
      <c r="V20" s="92" t="str">
        <f t="shared" ref="V20" si="1">IF(K13="","",INT((BM20-S20)*60))</f>
        <v/>
      </c>
      <c r="W20" s="92"/>
      <c r="X20" s="57" t="s">
        <v>12</v>
      </c>
      <c r="Y20" s="92" t="str">
        <f t="shared" ref="Y20" si="2">IF(K13="","",(BM20-S20)*3600-V20*60)</f>
        <v/>
      </c>
      <c r="Z20" s="92"/>
      <c r="AA20" s="58" t="s">
        <v>11</v>
      </c>
      <c r="AB20" s="106"/>
      <c r="AC20" s="107"/>
      <c r="AD20" s="56" t="s">
        <v>103</v>
      </c>
      <c r="AE20" s="238"/>
      <c r="AF20" s="238"/>
      <c r="AG20" s="57" t="s">
        <v>104</v>
      </c>
      <c r="AH20" s="238"/>
      <c r="AI20" s="238"/>
      <c r="AJ20" s="59" t="s">
        <v>105</v>
      </c>
      <c r="AK20" s="146" t="str">
        <f>IF(AB20="","",(AY20*3600+AZ20*60+BA20))</f>
        <v/>
      </c>
      <c r="AL20" s="147"/>
      <c r="AM20" s="147"/>
      <c r="AN20" s="83" t="s">
        <v>11</v>
      </c>
      <c r="AO20" s="148"/>
      <c r="AP20" s="52" t="s">
        <v>24</v>
      </c>
      <c r="AQ20" s="76" t="str">
        <f>IF(AK20="","",IF((I5=2),"20",IF((I5=3),"30",IF((I5=4),"70"))))</f>
        <v/>
      </c>
      <c r="AR20" s="76"/>
      <c r="AS20" s="83" t="s">
        <v>11</v>
      </c>
      <c r="AT20" s="84"/>
      <c r="AV20" s="23" t="e">
        <f>(Y20/60+V20)/60+S20</f>
        <v>#VALUE!</v>
      </c>
      <c r="AW20" s="24">
        <f>(AH20/60+AE20)/60+AB20</f>
        <v>0</v>
      </c>
      <c r="AX20" s="24" t="e">
        <f t="shared" ref="AX20:AX21" si="3">AW20-AV20</f>
        <v>#VALUE!</v>
      </c>
      <c r="AY20" s="25" t="e">
        <f t="shared" ref="AY20:AY21" si="4">TRUNC(AX20)</f>
        <v>#VALUE!</v>
      </c>
      <c r="AZ20" s="26" t="e">
        <f t="shared" ref="AZ20:AZ21" si="5">TRUNC((AX20-AY20)*60)</f>
        <v>#VALUE!</v>
      </c>
      <c r="BA20" s="27" t="e">
        <f t="shared" ref="BA20:BA21" si="6">ROUND(((AX20-AY20)*60-TRUNC((AX20-AY20)*60))*60,0)</f>
        <v>#VALUE!</v>
      </c>
      <c r="BC20" s="21" t="str">
        <f>IF(K13="","",S14)</f>
        <v/>
      </c>
      <c r="BD20" s="21" t="str">
        <f>IF(K13="","",AB14)</f>
        <v/>
      </c>
      <c r="BE20" s="21" t="str">
        <f>IF(K13="","",S12)</f>
        <v/>
      </c>
      <c r="BF20" s="21" t="str">
        <f>IF(K13="","",AB12)</f>
        <v/>
      </c>
      <c r="BG20" s="21" t="str">
        <f t="shared" ref="BG20" si="7">IF(K13="","",S13-BC20)</f>
        <v/>
      </c>
      <c r="BH20" s="21" t="str">
        <f t="shared" ref="BH20" si="8">IF(K13="","",AB13-BD20)</f>
        <v/>
      </c>
      <c r="BI20" s="22" t="str">
        <f t="shared" ref="BI20" si="9">IF(K13="","",ATAN2(BG20,BH20)*180/PI())</f>
        <v/>
      </c>
      <c r="BJ20" s="21" t="str">
        <f t="shared" ref="BJ20" si="10">IF(K13="","",BE20-BC20)</f>
        <v/>
      </c>
      <c r="BK20" s="21" t="str">
        <f t="shared" ref="BK20" si="11">IF(K13="","",BF20-BD20)</f>
        <v/>
      </c>
      <c r="BL20" s="22" t="str">
        <f t="shared" ref="BL20" si="12">IF(K13="","",ATAN2(BJ20,BK20)*180/PI())</f>
        <v/>
      </c>
      <c r="BM20" s="22" t="str">
        <f t="shared" ref="BM20" si="13">IF(K13="","",IF(BI20-BL20&lt;0,BI20-BL20+360,BI20-BL20))</f>
        <v/>
      </c>
    </row>
    <row r="21" spans="1:65" ht="26.25" customHeight="1" thickBot="1" x14ac:dyDescent="0.2">
      <c r="A21" s="108"/>
      <c r="B21" s="109"/>
      <c r="C21" s="109"/>
      <c r="D21" s="109"/>
      <c r="E21" s="109"/>
      <c r="F21" s="109"/>
      <c r="G21" s="109"/>
      <c r="H21" s="110"/>
      <c r="I21" s="239"/>
      <c r="J21" s="240"/>
      <c r="K21" s="90" t="s">
        <v>78</v>
      </c>
      <c r="L21" s="76"/>
      <c r="M21" s="76"/>
      <c r="N21" s="76"/>
      <c r="O21" s="76"/>
      <c r="P21" s="76"/>
      <c r="Q21" s="76"/>
      <c r="R21" s="91"/>
      <c r="S21" s="117" t="str">
        <f>IF(K13="","",INT(BM21))</f>
        <v/>
      </c>
      <c r="T21" s="118"/>
      <c r="U21" s="56" t="s">
        <v>13</v>
      </c>
      <c r="V21" s="92" t="str">
        <f>IF(K13="","",INT((BM21-S21)*60))</f>
        <v/>
      </c>
      <c r="W21" s="92"/>
      <c r="X21" s="57" t="s">
        <v>12</v>
      </c>
      <c r="Y21" s="92" t="str">
        <f>IF(K13="","",(BM21-S21)*3600-V21*60)</f>
        <v/>
      </c>
      <c r="Z21" s="92"/>
      <c r="AA21" s="58" t="s">
        <v>11</v>
      </c>
      <c r="AB21" s="106"/>
      <c r="AC21" s="107"/>
      <c r="AD21" s="56" t="s">
        <v>103</v>
      </c>
      <c r="AE21" s="238"/>
      <c r="AF21" s="238"/>
      <c r="AG21" s="57" t="s">
        <v>104</v>
      </c>
      <c r="AH21" s="238"/>
      <c r="AI21" s="238"/>
      <c r="AJ21" s="59" t="s">
        <v>105</v>
      </c>
      <c r="AK21" s="146" t="str">
        <f>IF(AB21="","",(AY21*3600+AZ21*60+BA21))</f>
        <v/>
      </c>
      <c r="AL21" s="147"/>
      <c r="AM21" s="147"/>
      <c r="AN21" s="83" t="s">
        <v>11</v>
      </c>
      <c r="AO21" s="148"/>
      <c r="AP21" s="52" t="s">
        <v>24</v>
      </c>
      <c r="AQ21" s="76" t="str">
        <f>IF(AK21="","",IF((I5=2),"20",IF((I5=3),"30",IF((I5=4),"70"))))</f>
        <v/>
      </c>
      <c r="AR21" s="76"/>
      <c r="AS21" s="83" t="s">
        <v>11</v>
      </c>
      <c r="AT21" s="84"/>
      <c r="AV21" s="28" t="e">
        <f>(Y21/60+V21)/60+S21</f>
        <v>#VALUE!</v>
      </c>
      <c r="AW21" s="29">
        <f>(AH21/60+AE21)/60+AB21</f>
        <v>0</v>
      </c>
      <c r="AX21" s="29" t="e">
        <f t="shared" si="3"/>
        <v>#VALUE!</v>
      </c>
      <c r="AY21" s="30" t="e">
        <f t="shared" si="4"/>
        <v>#VALUE!</v>
      </c>
      <c r="AZ21" s="31" t="e">
        <f t="shared" si="5"/>
        <v>#VALUE!</v>
      </c>
      <c r="BA21" s="32" t="e">
        <f t="shared" si="6"/>
        <v>#VALUE!</v>
      </c>
      <c r="BC21" s="21" t="str">
        <f>IF(K13="","",S14)</f>
        <v/>
      </c>
      <c r="BD21" s="21" t="str">
        <f>IF(K13="","",AB14)</f>
        <v/>
      </c>
      <c r="BE21" s="21" t="str">
        <f t="shared" ref="BE21" si="14">IF(K13="","",S13)</f>
        <v/>
      </c>
      <c r="BF21" s="21" t="str">
        <f t="shared" ref="BF21" si="15">IF(K13="","",AB13)</f>
        <v/>
      </c>
      <c r="BG21" s="21" t="str">
        <f>IF(K13="","",S11-BC21)</f>
        <v/>
      </c>
      <c r="BH21" s="21" t="str">
        <f>IF(K13="","",AB11-BD21)</f>
        <v/>
      </c>
      <c r="BI21" s="22" t="str">
        <f>IF(K13="","",ATAN2(BG21,BH21)*180/PI())</f>
        <v/>
      </c>
      <c r="BJ21" s="21" t="str">
        <f>IF(K13="","",BE21-BC21)</f>
        <v/>
      </c>
      <c r="BK21" s="21" t="str">
        <f>IF(K13="","",BF21-BD21)</f>
        <v/>
      </c>
      <c r="BL21" s="22" t="str">
        <f>IF(K13="","",ATAN2(BJ21,BK21)*180/PI())</f>
        <v/>
      </c>
      <c r="BM21" s="22" t="str">
        <f>IF(K13="","",IF(BI21-BL21&lt;0,BI21-BL21+360,BI21-BL21))</f>
        <v/>
      </c>
    </row>
    <row r="22" spans="1:65" ht="26.25" customHeight="1" x14ac:dyDescent="0.15">
      <c r="A22" s="96" t="s">
        <v>71</v>
      </c>
      <c r="B22" s="97"/>
      <c r="C22" s="97"/>
      <c r="D22" s="97"/>
      <c r="E22" s="97"/>
      <c r="F22" s="97"/>
      <c r="G22" s="97"/>
      <c r="H22" s="98"/>
      <c r="I22" s="232" t="s">
        <v>74</v>
      </c>
      <c r="J22" s="233"/>
      <c r="K22" s="90" t="s">
        <v>106</v>
      </c>
      <c r="L22" s="76"/>
      <c r="M22" s="76"/>
      <c r="N22" s="76"/>
      <c r="O22" s="76"/>
      <c r="P22" s="76"/>
      <c r="Q22" s="76"/>
      <c r="R22" s="91"/>
      <c r="S22" s="140" t="str">
        <f>IF(K11="","",ROUNDDOWN(AK11-$AK$14,4))</f>
        <v/>
      </c>
      <c r="T22" s="141"/>
      <c r="U22" s="141"/>
      <c r="V22" s="141"/>
      <c r="W22" s="141"/>
      <c r="X22" s="141"/>
      <c r="Y22" s="141"/>
      <c r="Z22" s="76" t="s">
        <v>7</v>
      </c>
      <c r="AA22" s="91"/>
      <c r="AB22" s="142"/>
      <c r="AC22" s="143"/>
      <c r="AD22" s="143"/>
      <c r="AE22" s="143"/>
      <c r="AF22" s="143"/>
      <c r="AG22" s="143"/>
      <c r="AH22" s="143"/>
      <c r="AI22" s="76" t="s">
        <v>102</v>
      </c>
      <c r="AJ22" s="91"/>
      <c r="AK22" s="144" t="str">
        <f>IF(AB22="","",(AB22-S22)*1000)</f>
        <v/>
      </c>
      <c r="AL22" s="145"/>
      <c r="AM22" s="145"/>
      <c r="AN22" s="77" t="s">
        <v>10</v>
      </c>
      <c r="AO22" s="85"/>
      <c r="AP22" s="52" t="s">
        <v>25</v>
      </c>
      <c r="AQ22" s="76" t="str">
        <f>IF(AK22="","",IF((I5=2),ROUNDDOWN(S16/1000*200,0),IF((I5=3),ROUNDDOWN(S16/1000*283,0),IF((I5=4),ROUNDDOWN(S16/1000*700,0)))))</f>
        <v/>
      </c>
      <c r="AR22" s="76"/>
      <c r="AS22" s="77" t="s">
        <v>10</v>
      </c>
      <c r="AT22" s="78"/>
      <c r="AV22" s="33"/>
      <c r="AW22" s="33"/>
      <c r="AX22" s="33"/>
      <c r="AY22" s="34"/>
      <c r="AZ22" s="35"/>
      <c r="BA22" s="35"/>
    </row>
    <row r="23" spans="1:65" ht="26.25" customHeight="1" x14ac:dyDescent="0.15">
      <c r="A23" s="96" t="s">
        <v>72</v>
      </c>
      <c r="B23" s="97"/>
      <c r="C23" s="97"/>
      <c r="D23" s="97"/>
      <c r="E23" s="97"/>
      <c r="F23" s="97"/>
      <c r="G23" s="97"/>
      <c r="H23" s="98"/>
      <c r="I23" s="234"/>
      <c r="J23" s="235"/>
      <c r="K23" s="90" t="s">
        <v>107</v>
      </c>
      <c r="L23" s="76"/>
      <c r="M23" s="76"/>
      <c r="N23" s="76"/>
      <c r="O23" s="76"/>
      <c r="P23" s="76"/>
      <c r="Q23" s="76"/>
      <c r="R23" s="91"/>
      <c r="S23" s="140" t="str">
        <f>IF(K12="","",ROUNDDOWN(AK12-$AK$14,4))</f>
        <v/>
      </c>
      <c r="T23" s="141"/>
      <c r="U23" s="141"/>
      <c r="V23" s="141"/>
      <c r="W23" s="141"/>
      <c r="X23" s="141"/>
      <c r="Y23" s="141"/>
      <c r="Z23" s="76" t="s">
        <v>7</v>
      </c>
      <c r="AA23" s="91"/>
      <c r="AB23" s="142"/>
      <c r="AC23" s="143"/>
      <c r="AD23" s="143"/>
      <c r="AE23" s="143"/>
      <c r="AF23" s="143"/>
      <c r="AG23" s="143"/>
      <c r="AH23" s="143"/>
      <c r="AI23" s="76" t="s">
        <v>102</v>
      </c>
      <c r="AJ23" s="91"/>
      <c r="AK23" s="144" t="str">
        <f>IF(AB23="","",(AB23-S23)*1000)</f>
        <v/>
      </c>
      <c r="AL23" s="145"/>
      <c r="AM23" s="145"/>
      <c r="AN23" s="77" t="s">
        <v>10</v>
      </c>
      <c r="AO23" s="85"/>
      <c r="AP23" s="52" t="s">
        <v>24</v>
      </c>
      <c r="AQ23" s="76" t="str">
        <f>IF(AK23="","",IF((I5=2),ROUNDDOWN(S17/1000*200,0),IF((I5=3),ROUNDDOWN(S17/1000*283,0),IF((I5=4),ROUNDDOWN(S17/1000*700,0)))))</f>
        <v/>
      </c>
      <c r="AR23" s="76"/>
      <c r="AS23" s="77" t="s">
        <v>10</v>
      </c>
      <c r="AT23" s="78"/>
      <c r="AV23" s="33"/>
      <c r="AW23" s="33"/>
      <c r="AX23" s="33"/>
      <c r="AY23" s="34"/>
      <c r="AZ23" s="35"/>
      <c r="BA23" s="35"/>
    </row>
    <row r="24" spans="1:65" ht="26.25" customHeight="1" thickBot="1" x14ac:dyDescent="0.2">
      <c r="A24" s="241" t="s">
        <v>73</v>
      </c>
      <c r="B24" s="242"/>
      <c r="C24" s="242"/>
      <c r="D24" s="242"/>
      <c r="E24" s="242"/>
      <c r="F24" s="242"/>
      <c r="G24" s="242"/>
      <c r="H24" s="243"/>
      <c r="I24" s="234"/>
      <c r="J24" s="235"/>
      <c r="K24" s="149" t="s">
        <v>108</v>
      </c>
      <c r="L24" s="81"/>
      <c r="M24" s="81"/>
      <c r="N24" s="81"/>
      <c r="O24" s="81"/>
      <c r="P24" s="81"/>
      <c r="Q24" s="81"/>
      <c r="R24" s="150"/>
      <c r="S24" s="140" t="str">
        <f>IF(K13="","",ROUNDDOWN(AK13-$AK$14,4))</f>
        <v/>
      </c>
      <c r="T24" s="141"/>
      <c r="U24" s="141"/>
      <c r="V24" s="141"/>
      <c r="W24" s="141"/>
      <c r="X24" s="141"/>
      <c r="Y24" s="141"/>
      <c r="Z24" s="81" t="s">
        <v>7</v>
      </c>
      <c r="AA24" s="150"/>
      <c r="AB24" s="151"/>
      <c r="AC24" s="152"/>
      <c r="AD24" s="152"/>
      <c r="AE24" s="152"/>
      <c r="AF24" s="152"/>
      <c r="AG24" s="152"/>
      <c r="AH24" s="152"/>
      <c r="AI24" s="81" t="s">
        <v>102</v>
      </c>
      <c r="AJ24" s="150"/>
      <c r="AK24" s="144" t="str">
        <f>IF(AB24="","",(AB24-S24)*1000)</f>
        <v/>
      </c>
      <c r="AL24" s="145"/>
      <c r="AM24" s="145"/>
      <c r="AN24" s="79" t="s">
        <v>10</v>
      </c>
      <c r="AO24" s="80"/>
      <c r="AP24" s="55" t="s">
        <v>24</v>
      </c>
      <c r="AQ24" s="81" t="str">
        <f>IF(AK24="","",IF((I5=2),ROUNDDOWN(S18/1000*200,0),IF((I5=3),ROUNDDOWN(S18/1000*283,0),IF((I5=4),ROUNDDOWN(S18/1000*700,0)))))</f>
        <v/>
      </c>
      <c r="AR24" s="81"/>
      <c r="AS24" s="79" t="s">
        <v>10</v>
      </c>
      <c r="AT24" s="82"/>
      <c r="AV24" s="33"/>
      <c r="AW24" s="33"/>
      <c r="AX24" s="33"/>
      <c r="AY24" s="34"/>
      <c r="AZ24" s="35"/>
      <c r="BA24" s="35"/>
    </row>
    <row r="25" spans="1:65" ht="26.25" customHeight="1" x14ac:dyDescent="0.15">
      <c r="A25" s="200" t="s">
        <v>86</v>
      </c>
      <c r="B25" s="201"/>
      <c r="C25" s="201"/>
      <c r="D25" s="201"/>
      <c r="E25" s="201"/>
      <c r="F25" s="201"/>
      <c r="G25" s="201"/>
      <c r="H25" s="202"/>
      <c r="I25" s="230"/>
      <c r="J25" s="231"/>
      <c r="K25" s="270" t="s">
        <v>110</v>
      </c>
      <c r="L25" s="271"/>
      <c r="M25" s="271"/>
      <c r="N25" s="271"/>
      <c r="O25" s="271"/>
      <c r="P25" s="271"/>
      <c r="Q25" s="271"/>
      <c r="R25" s="272"/>
      <c r="S25" s="183" t="s">
        <v>75</v>
      </c>
      <c r="T25" s="184"/>
      <c r="U25" s="184"/>
      <c r="V25" s="184"/>
      <c r="W25" s="184"/>
      <c r="X25" s="184"/>
      <c r="Y25" s="184"/>
      <c r="Z25" s="184"/>
      <c r="AA25" s="185"/>
      <c r="AB25" s="183" t="s">
        <v>59</v>
      </c>
      <c r="AC25" s="184"/>
      <c r="AD25" s="184"/>
      <c r="AE25" s="184"/>
      <c r="AF25" s="184"/>
      <c r="AG25" s="184"/>
      <c r="AH25" s="184"/>
      <c r="AI25" s="184"/>
      <c r="AJ25" s="185"/>
      <c r="AK25" s="183" t="s">
        <v>8</v>
      </c>
      <c r="AL25" s="184"/>
      <c r="AM25" s="184"/>
      <c r="AN25" s="184"/>
      <c r="AO25" s="185"/>
      <c r="AP25" s="183" t="s">
        <v>9</v>
      </c>
      <c r="AQ25" s="184"/>
      <c r="AR25" s="184"/>
      <c r="AS25" s="184"/>
      <c r="AT25" s="196"/>
      <c r="BB25" s="9"/>
      <c r="BC25" s="9"/>
    </row>
    <row r="26" spans="1:65" ht="26.25" customHeight="1" thickBot="1" x14ac:dyDescent="0.2">
      <c r="A26" s="203"/>
      <c r="B26" s="204"/>
      <c r="C26" s="204"/>
      <c r="D26" s="204"/>
      <c r="E26" s="204"/>
      <c r="F26" s="204"/>
      <c r="G26" s="204"/>
      <c r="H26" s="205"/>
      <c r="I26" s="232" t="s">
        <v>22</v>
      </c>
      <c r="J26" s="233"/>
      <c r="K26" s="90" t="s">
        <v>106</v>
      </c>
      <c r="L26" s="76"/>
      <c r="M26" s="76"/>
      <c r="N26" s="76"/>
      <c r="O26" s="76"/>
      <c r="P26" s="76"/>
      <c r="Q26" s="76"/>
      <c r="R26" s="91"/>
      <c r="S26" s="140" t="str">
        <f t="shared" ref="S26:S34" si="16">S16</f>
        <v/>
      </c>
      <c r="T26" s="141"/>
      <c r="U26" s="141"/>
      <c r="V26" s="141"/>
      <c r="W26" s="141"/>
      <c r="X26" s="141"/>
      <c r="Y26" s="141"/>
      <c r="Z26" s="76" t="s">
        <v>7</v>
      </c>
      <c r="AA26" s="91"/>
      <c r="AB26" s="142"/>
      <c r="AC26" s="143"/>
      <c r="AD26" s="143"/>
      <c r="AE26" s="143"/>
      <c r="AF26" s="143"/>
      <c r="AG26" s="143"/>
      <c r="AH26" s="143"/>
      <c r="AI26" s="76" t="s">
        <v>102</v>
      </c>
      <c r="AJ26" s="91"/>
      <c r="AK26" s="144" t="str">
        <f>IF(AB26="","",(AB26-S26)*1000)</f>
        <v/>
      </c>
      <c r="AL26" s="145"/>
      <c r="AM26" s="145"/>
      <c r="AN26" s="77" t="s">
        <v>10</v>
      </c>
      <c r="AO26" s="85"/>
      <c r="AP26" s="52" t="s">
        <v>25</v>
      </c>
      <c r="AQ26" s="76" t="str">
        <f>IF(AK26="","",IF((I5=2),ROUNDDOWN(S26/1000*80,0),IF((I5=3),ROUNDDOWN(S26/1000*150,0),IF((I5=4),ROUNDDOWN(S26/1000*400,0)))))</f>
        <v/>
      </c>
      <c r="AR26" s="76"/>
      <c r="AS26" s="77" t="s">
        <v>10</v>
      </c>
      <c r="AT26" s="78"/>
      <c r="BB26" s="9"/>
      <c r="BC26" s="9"/>
    </row>
    <row r="27" spans="1:65" ht="26.25" customHeight="1" x14ac:dyDescent="0.15">
      <c r="A27" s="203"/>
      <c r="B27" s="204"/>
      <c r="C27" s="204"/>
      <c r="D27" s="204"/>
      <c r="E27" s="204"/>
      <c r="F27" s="204"/>
      <c r="G27" s="204"/>
      <c r="H27" s="205"/>
      <c r="I27" s="234"/>
      <c r="J27" s="235"/>
      <c r="K27" s="90" t="s">
        <v>107</v>
      </c>
      <c r="L27" s="76"/>
      <c r="M27" s="76"/>
      <c r="N27" s="76"/>
      <c r="O27" s="76"/>
      <c r="P27" s="76"/>
      <c r="Q27" s="76"/>
      <c r="R27" s="91"/>
      <c r="S27" s="140" t="str">
        <f t="shared" si="16"/>
        <v/>
      </c>
      <c r="T27" s="141"/>
      <c r="U27" s="141"/>
      <c r="V27" s="141"/>
      <c r="W27" s="141"/>
      <c r="X27" s="141"/>
      <c r="Y27" s="141"/>
      <c r="Z27" s="76" t="s">
        <v>7</v>
      </c>
      <c r="AA27" s="91"/>
      <c r="AB27" s="142"/>
      <c r="AC27" s="143"/>
      <c r="AD27" s="143"/>
      <c r="AE27" s="143"/>
      <c r="AF27" s="143"/>
      <c r="AG27" s="143"/>
      <c r="AH27" s="143"/>
      <c r="AI27" s="76" t="s">
        <v>102</v>
      </c>
      <c r="AJ27" s="91"/>
      <c r="AK27" s="144" t="str">
        <f>IF(AB27="","",(AB27-S27)*1000)</f>
        <v/>
      </c>
      <c r="AL27" s="145"/>
      <c r="AM27" s="145"/>
      <c r="AN27" s="77" t="s">
        <v>10</v>
      </c>
      <c r="AO27" s="85"/>
      <c r="AP27" s="52" t="s">
        <v>24</v>
      </c>
      <c r="AQ27" s="76" t="str">
        <f>IF(AK27="","",IF((I5=2),ROUNDDOWN(S27/1000*80,0),IF((I5=3),ROUNDDOWN(S27/1000*150,0),IF((I5=4),ROUNDDOWN(S27/1000*400,0)))))</f>
        <v/>
      </c>
      <c r="AR27" s="76"/>
      <c r="AS27" s="77" t="s">
        <v>10</v>
      </c>
      <c r="AT27" s="78"/>
      <c r="AV27" s="74" t="s">
        <v>18</v>
      </c>
      <c r="AW27" s="75"/>
      <c r="AX27" s="71" t="s">
        <v>51</v>
      </c>
      <c r="AY27" s="72"/>
      <c r="AZ27" s="72"/>
      <c r="BA27" s="73"/>
      <c r="BB27" s="9"/>
      <c r="BC27" s="9"/>
    </row>
    <row r="28" spans="1:65" ht="26.25" customHeight="1" x14ac:dyDescent="0.15">
      <c r="A28" s="53"/>
      <c r="B28" s="1"/>
      <c r="C28" s="1"/>
      <c r="D28" s="1"/>
      <c r="E28" s="1"/>
      <c r="F28" s="1"/>
      <c r="G28" s="1"/>
      <c r="H28" s="54"/>
      <c r="I28" s="236"/>
      <c r="J28" s="237"/>
      <c r="K28" s="90" t="s">
        <v>108</v>
      </c>
      <c r="L28" s="76"/>
      <c r="M28" s="76"/>
      <c r="N28" s="76"/>
      <c r="O28" s="76"/>
      <c r="P28" s="76"/>
      <c r="Q28" s="76"/>
      <c r="R28" s="91"/>
      <c r="S28" s="140" t="str">
        <f t="shared" si="16"/>
        <v/>
      </c>
      <c r="T28" s="141"/>
      <c r="U28" s="141"/>
      <c r="V28" s="141"/>
      <c r="W28" s="141"/>
      <c r="X28" s="141"/>
      <c r="Y28" s="141"/>
      <c r="Z28" s="76" t="s">
        <v>7</v>
      </c>
      <c r="AA28" s="91"/>
      <c r="AB28" s="142"/>
      <c r="AC28" s="143"/>
      <c r="AD28" s="143"/>
      <c r="AE28" s="143"/>
      <c r="AF28" s="143"/>
      <c r="AG28" s="143"/>
      <c r="AH28" s="143"/>
      <c r="AI28" s="76" t="s">
        <v>102</v>
      </c>
      <c r="AJ28" s="91"/>
      <c r="AK28" s="144" t="str">
        <f>IF(AB28="","",(AB28-S28)*1000)</f>
        <v/>
      </c>
      <c r="AL28" s="145"/>
      <c r="AM28" s="145"/>
      <c r="AN28" s="77" t="s">
        <v>10</v>
      </c>
      <c r="AO28" s="85"/>
      <c r="AP28" s="55" t="s">
        <v>24</v>
      </c>
      <c r="AQ28" s="81" t="str">
        <f>IF(AK28="","",IF((I5=2),ROUNDDOWN(S28/1000*80,0),IF((I5=3),ROUNDDOWN(S28/1000*150,0),IF((I5=4),ROUNDDOWN(S28/1000*400,0)))))</f>
        <v/>
      </c>
      <c r="AR28" s="81"/>
      <c r="AS28" s="77" t="s">
        <v>10</v>
      </c>
      <c r="AT28" s="78"/>
      <c r="AV28" s="10" t="s">
        <v>19</v>
      </c>
      <c r="AW28" s="11" t="s">
        <v>20</v>
      </c>
      <c r="AX28" s="12" t="s">
        <v>83</v>
      </c>
      <c r="AY28" s="11" t="s">
        <v>14</v>
      </c>
      <c r="AZ28" s="11" t="s">
        <v>15</v>
      </c>
      <c r="BA28" s="13" t="s">
        <v>16</v>
      </c>
      <c r="BB28" s="9"/>
      <c r="BC28" s="9"/>
    </row>
    <row r="29" spans="1:65" ht="26.25" customHeight="1" x14ac:dyDescent="0.15">
      <c r="A29" s="53"/>
      <c r="B29" s="1"/>
      <c r="C29" s="1"/>
      <c r="D29" s="1"/>
      <c r="E29" s="1"/>
      <c r="F29" s="1"/>
      <c r="G29" s="1"/>
      <c r="H29" s="54"/>
      <c r="I29" s="239" t="s">
        <v>23</v>
      </c>
      <c r="J29" s="240"/>
      <c r="K29" s="90" t="s">
        <v>76</v>
      </c>
      <c r="L29" s="76"/>
      <c r="M29" s="76"/>
      <c r="N29" s="76"/>
      <c r="O29" s="76"/>
      <c r="P29" s="76"/>
      <c r="Q29" s="76"/>
      <c r="R29" s="91"/>
      <c r="S29" s="117" t="str">
        <f t="shared" si="16"/>
        <v/>
      </c>
      <c r="T29" s="118"/>
      <c r="U29" s="56" t="s">
        <v>13</v>
      </c>
      <c r="V29" s="92" t="str">
        <f>V19</f>
        <v/>
      </c>
      <c r="W29" s="92"/>
      <c r="X29" s="57" t="s">
        <v>12</v>
      </c>
      <c r="Y29" s="92" t="str">
        <f>Y19</f>
        <v/>
      </c>
      <c r="Z29" s="92"/>
      <c r="AA29" s="58" t="s">
        <v>11</v>
      </c>
      <c r="AB29" s="106"/>
      <c r="AC29" s="107"/>
      <c r="AD29" s="56" t="s">
        <v>103</v>
      </c>
      <c r="AE29" s="238"/>
      <c r="AF29" s="238"/>
      <c r="AG29" s="57" t="s">
        <v>104</v>
      </c>
      <c r="AH29" s="238"/>
      <c r="AI29" s="238"/>
      <c r="AJ29" s="59" t="s">
        <v>105</v>
      </c>
      <c r="AK29" s="146" t="str">
        <f>IF(AB29="","",(AY29*3600+AZ29*60+BA29))</f>
        <v/>
      </c>
      <c r="AL29" s="147"/>
      <c r="AM29" s="147"/>
      <c r="AN29" s="83" t="s">
        <v>11</v>
      </c>
      <c r="AO29" s="148"/>
      <c r="AP29" s="52" t="s">
        <v>25</v>
      </c>
      <c r="AQ29" s="76" t="str">
        <f>IF(AK29="","",IF((I5=2),"20",IF((I5=3),"30",IF((I5=4),"70"))))</f>
        <v/>
      </c>
      <c r="AR29" s="76"/>
      <c r="AS29" s="83" t="s">
        <v>11</v>
      </c>
      <c r="AT29" s="84"/>
      <c r="AV29" s="16" t="e">
        <f>(Y29/60+V29)/60+S29</f>
        <v>#VALUE!</v>
      </c>
      <c r="AW29" s="17">
        <f>(AH29/60+AE29)/60+AB29</f>
        <v>0</v>
      </c>
      <c r="AX29" s="17" t="e">
        <f t="shared" ref="AX29:AX31" si="17">AW29-AV29</f>
        <v>#VALUE!</v>
      </c>
      <c r="AY29" s="18" t="e">
        <f>TRUNC(AX29)</f>
        <v>#VALUE!</v>
      </c>
      <c r="AZ29" s="19" t="e">
        <f>TRUNC((AX29-AY29)*60)</f>
        <v>#VALUE!</v>
      </c>
      <c r="BA29" s="20" t="e">
        <f>ROUND(((AX29-AY29)*60-TRUNC((AX29-AY29)*60))*60,0)</f>
        <v>#VALUE!</v>
      </c>
    </row>
    <row r="30" spans="1:65" ht="26.25" customHeight="1" x14ac:dyDescent="0.15">
      <c r="A30" s="53"/>
      <c r="B30" s="1"/>
      <c r="C30" s="1"/>
      <c r="D30" s="1"/>
      <c r="E30" s="1"/>
      <c r="F30" s="1"/>
      <c r="G30" s="1"/>
      <c r="H30" s="54"/>
      <c r="I30" s="239"/>
      <c r="J30" s="240"/>
      <c r="K30" s="90" t="s">
        <v>77</v>
      </c>
      <c r="L30" s="76"/>
      <c r="M30" s="76"/>
      <c r="N30" s="76"/>
      <c r="O30" s="76"/>
      <c r="P30" s="76"/>
      <c r="Q30" s="76"/>
      <c r="R30" s="91"/>
      <c r="S30" s="117" t="str">
        <f t="shared" si="16"/>
        <v/>
      </c>
      <c r="T30" s="118"/>
      <c r="U30" s="56" t="s">
        <v>13</v>
      </c>
      <c r="V30" s="92" t="str">
        <f>V20</f>
        <v/>
      </c>
      <c r="W30" s="92"/>
      <c r="X30" s="57" t="s">
        <v>12</v>
      </c>
      <c r="Y30" s="92" t="str">
        <f>Y20</f>
        <v/>
      </c>
      <c r="Z30" s="92"/>
      <c r="AA30" s="58" t="s">
        <v>11</v>
      </c>
      <c r="AB30" s="106"/>
      <c r="AC30" s="107"/>
      <c r="AD30" s="56" t="s">
        <v>103</v>
      </c>
      <c r="AE30" s="238"/>
      <c r="AF30" s="238"/>
      <c r="AG30" s="57" t="s">
        <v>104</v>
      </c>
      <c r="AH30" s="238"/>
      <c r="AI30" s="238"/>
      <c r="AJ30" s="59" t="s">
        <v>105</v>
      </c>
      <c r="AK30" s="146" t="str">
        <f>IF(AB30="","",(AY30*3600+AZ30*60+BA30))</f>
        <v/>
      </c>
      <c r="AL30" s="147"/>
      <c r="AM30" s="147"/>
      <c r="AN30" s="83" t="s">
        <v>11</v>
      </c>
      <c r="AO30" s="148"/>
      <c r="AP30" s="52" t="s">
        <v>24</v>
      </c>
      <c r="AQ30" s="76" t="str">
        <f>IF(AK30="","",IF((I5=2),"20",IF((I5=3),"30",IF((I5=4),"70"))))</f>
        <v/>
      </c>
      <c r="AR30" s="76"/>
      <c r="AS30" s="83" t="s">
        <v>11</v>
      </c>
      <c r="AT30" s="84"/>
      <c r="AV30" s="23" t="e">
        <f>(Y30/60+V30)/60+S30</f>
        <v>#VALUE!</v>
      </c>
      <c r="AW30" s="24">
        <f>(AH30/60+AE30)/60+AB30</f>
        <v>0</v>
      </c>
      <c r="AX30" s="24" t="e">
        <f t="shared" si="17"/>
        <v>#VALUE!</v>
      </c>
      <c r="AY30" s="25" t="e">
        <f t="shared" ref="AY30:AY31" si="18">TRUNC(AX30)</f>
        <v>#VALUE!</v>
      </c>
      <c r="AZ30" s="26" t="e">
        <f t="shared" ref="AZ30:AZ31" si="19">TRUNC((AX30-AY30)*60)</f>
        <v>#VALUE!</v>
      </c>
      <c r="BA30" s="27" t="e">
        <f t="shared" ref="BA30:BA31" si="20">ROUND(((AX30-AY30)*60-TRUNC((AX30-AY30)*60))*60,0)</f>
        <v>#VALUE!</v>
      </c>
    </row>
    <row r="31" spans="1:65" ht="26.25" customHeight="1" thickBot="1" x14ac:dyDescent="0.2">
      <c r="A31" s="108"/>
      <c r="B31" s="109"/>
      <c r="C31" s="109"/>
      <c r="D31" s="109"/>
      <c r="E31" s="109"/>
      <c r="F31" s="109"/>
      <c r="G31" s="109"/>
      <c r="H31" s="110"/>
      <c r="I31" s="239"/>
      <c r="J31" s="240"/>
      <c r="K31" s="90" t="s">
        <v>78</v>
      </c>
      <c r="L31" s="76"/>
      <c r="M31" s="76"/>
      <c r="N31" s="76"/>
      <c r="O31" s="76"/>
      <c r="P31" s="76"/>
      <c r="Q31" s="76"/>
      <c r="R31" s="91"/>
      <c r="S31" s="117" t="str">
        <f t="shared" si="16"/>
        <v/>
      </c>
      <c r="T31" s="118"/>
      <c r="U31" s="56" t="s">
        <v>13</v>
      </c>
      <c r="V31" s="92" t="str">
        <f>V21</f>
        <v/>
      </c>
      <c r="W31" s="92"/>
      <c r="X31" s="57" t="s">
        <v>12</v>
      </c>
      <c r="Y31" s="92" t="str">
        <f>Y21</f>
        <v/>
      </c>
      <c r="Z31" s="92"/>
      <c r="AA31" s="58" t="s">
        <v>11</v>
      </c>
      <c r="AB31" s="106"/>
      <c r="AC31" s="107"/>
      <c r="AD31" s="56" t="s">
        <v>103</v>
      </c>
      <c r="AE31" s="238"/>
      <c r="AF31" s="238"/>
      <c r="AG31" s="57" t="s">
        <v>104</v>
      </c>
      <c r="AH31" s="238"/>
      <c r="AI31" s="238"/>
      <c r="AJ31" s="59" t="s">
        <v>105</v>
      </c>
      <c r="AK31" s="146" t="str">
        <f>IF(AB31="","",(AY31*3600+AZ31*60+BA31))</f>
        <v/>
      </c>
      <c r="AL31" s="147"/>
      <c r="AM31" s="147"/>
      <c r="AN31" s="83" t="s">
        <v>11</v>
      </c>
      <c r="AO31" s="148"/>
      <c r="AP31" s="52" t="s">
        <v>24</v>
      </c>
      <c r="AQ31" s="76" t="str">
        <f>IF(AK31="","",IF((I5=2),"20",IF((I5=3),"30",IF((I5=4),"70"))))</f>
        <v/>
      </c>
      <c r="AR31" s="76"/>
      <c r="AS31" s="83" t="s">
        <v>11</v>
      </c>
      <c r="AT31" s="84"/>
      <c r="AV31" s="28" t="e">
        <f>(Y31/60+V31)/60+S31</f>
        <v>#VALUE!</v>
      </c>
      <c r="AW31" s="29">
        <f>(AH31/60+AE31)/60+AB31</f>
        <v>0</v>
      </c>
      <c r="AX31" s="29" t="e">
        <f t="shared" si="17"/>
        <v>#VALUE!</v>
      </c>
      <c r="AY31" s="30" t="e">
        <f t="shared" si="18"/>
        <v>#VALUE!</v>
      </c>
      <c r="AZ31" s="31" t="e">
        <f t="shared" si="19"/>
        <v>#VALUE!</v>
      </c>
      <c r="BA31" s="32" t="e">
        <f t="shared" si="20"/>
        <v>#VALUE!</v>
      </c>
    </row>
    <row r="32" spans="1:65" ht="26.25" customHeight="1" x14ac:dyDescent="0.15">
      <c r="A32" s="96" t="s">
        <v>71</v>
      </c>
      <c r="B32" s="97"/>
      <c r="C32" s="97"/>
      <c r="D32" s="97"/>
      <c r="E32" s="97"/>
      <c r="F32" s="97"/>
      <c r="G32" s="97"/>
      <c r="H32" s="98"/>
      <c r="I32" s="232" t="s">
        <v>74</v>
      </c>
      <c r="J32" s="233"/>
      <c r="K32" s="90" t="s">
        <v>106</v>
      </c>
      <c r="L32" s="76"/>
      <c r="M32" s="76"/>
      <c r="N32" s="76"/>
      <c r="O32" s="76"/>
      <c r="P32" s="76"/>
      <c r="Q32" s="76"/>
      <c r="R32" s="91"/>
      <c r="S32" s="140" t="str">
        <f t="shared" si="16"/>
        <v/>
      </c>
      <c r="T32" s="141"/>
      <c r="U32" s="141"/>
      <c r="V32" s="141"/>
      <c r="W32" s="141"/>
      <c r="X32" s="141"/>
      <c r="Y32" s="141"/>
      <c r="Z32" s="76" t="s">
        <v>7</v>
      </c>
      <c r="AA32" s="91"/>
      <c r="AB32" s="142"/>
      <c r="AC32" s="143"/>
      <c r="AD32" s="143"/>
      <c r="AE32" s="143"/>
      <c r="AF32" s="143"/>
      <c r="AG32" s="143"/>
      <c r="AH32" s="143"/>
      <c r="AI32" s="76" t="s">
        <v>102</v>
      </c>
      <c r="AJ32" s="91"/>
      <c r="AK32" s="144" t="str">
        <f>IF(AB32="","",(AB32-S32)*1000)</f>
        <v/>
      </c>
      <c r="AL32" s="145"/>
      <c r="AM32" s="145"/>
      <c r="AN32" s="77" t="s">
        <v>10</v>
      </c>
      <c r="AO32" s="85"/>
      <c r="AP32" s="52" t="s">
        <v>25</v>
      </c>
      <c r="AQ32" s="76" t="str">
        <f>IF(AK32="","",IF((I5=2),ROUNDDOWN(S26/1000*200,0),IF((I5=3),ROUNDDOWN(S26/1000*283,0),IF((I5=4),ROUNDDOWN(S26/1000*700,0)))))</f>
        <v/>
      </c>
      <c r="AR32" s="76"/>
      <c r="AS32" s="77" t="s">
        <v>10</v>
      </c>
      <c r="AT32" s="78"/>
      <c r="AV32" s="33"/>
      <c r="AW32" s="33"/>
      <c r="AX32" s="33"/>
      <c r="AY32" s="34"/>
      <c r="AZ32" s="35"/>
      <c r="BA32" s="35"/>
    </row>
    <row r="33" spans="1:55" ht="26.25" customHeight="1" x14ac:dyDescent="0.15">
      <c r="A33" s="96" t="s">
        <v>72</v>
      </c>
      <c r="B33" s="97"/>
      <c r="C33" s="97"/>
      <c r="D33" s="97"/>
      <c r="E33" s="97"/>
      <c r="F33" s="97"/>
      <c r="G33" s="97"/>
      <c r="H33" s="98"/>
      <c r="I33" s="234"/>
      <c r="J33" s="235"/>
      <c r="K33" s="90" t="s">
        <v>107</v>
      </c>
      <c r="L33" s="76"/>
      <c r="M33" s="76"/>
      <c r="N33" s="76"/>
      <c r="O33" s="76"/>
      <c r="P33" s="76"/>
      <c r="Q33" s="76"/>
      <c r="R33" s="91"/>
      <c r="S33" s="140" t="str">
        <f t="shared" si="16"/>
        <v/>
      </c>
      <c r="T33" s="141"/>
      <c r="U33" s="141"/>
      <c r="V33" s="141"/>
      <c r="W33" s="141"/>
      <c r="X33" s="141"/>
      <c r="Y33" s="141"/>
      <c r="Z33" s="76" t="s">
        <v>7</v>
      </c>
      <c r="AA33" s="91"/>
      <c r="AB33" s="142"/>
      <c r="AC33" s="143"/>
      <c r="AD33" s="143"/>
      <c r="AE33" s="143"/>
      <c r="AF33" s="143"/>
      <c r="AG33" s="143"/>
      <c r="AH33" s="143"/>
      <c r="AI33" s="76" t="s">
        <v>102</v>
      </c>
      <c r="AJ33" s="91"/>
      <c r="AK33" s="144" t="str">
        <f>IF(AB33="","",(AB33-S33)*1000)</f>
        <v/>
      </c>
      <c r="AL33" s="145"/>
      <c r="AM33" s="145"/>
      <c r="AN33" s="77" t="s">
        <v>10</v>
      </c>
      <c r="AO33" s="85"/>
      <c r="AP33" s="52" t="s">
        <v>24</v>
      </c>
      <c r="AQ33" s="76" t="str">
        <f>IF(AK33="","",IF((I5=2),ROUNDDOWN(S27/1000*200,0),IF((I5=3),ROUNDDOWN(S27/1000*283,0),IF((I5=4),ROUNDDOWN(S27/1000*700,0)))))</f>
        <v/>
      </c>
      <c r="AR33" s="76"/>
      <c r="AS33" s="77" t="s">
        <v>10</v>
      </c>
      <c r="AT33" s="78"/>
      <c r="AV33" s="33"/>
      <c r="AW33" s="33"/>
      <c r="AX33" s="33"/>
      <c r="AY33" s="34"/>
      <c r="AZ33" s="35"/>
      <c r="BA33" s="35"/>
    </row>
    <row r="34" spans="1:55" ht="26.25" customHeight="1" thickBot="1" x14ac:dyDescent="0.2">
      <c r="A34" s="99" t="s">
        <v>73</v>
      </c>
      <c r="B34" s="100"/>
      <c r="C34" s="100"/>
      <c r="D34" s="100"/>
      <c r="E34" s="100"/>
      <c r="F34" s="100"/>
      <c r="G34" s="100"/>
      <c r="H34" s="101"/>
      <c r="I34" s="252"/>
      <c r="J34" s="253"/>
      <c r="K34" s="254" t="s">
        <v>108</v>
      </c>
      <c r="L34" s="86"/>
      <c r="M34" s="86"/>
      <c r="N34" s="86"/>
      <c r="O34" s="86"/>
      <c r="P34" s="86"/>
      <c r="Q34" s="86"/>
      <c r="R34" s="255"/>
      <c r="S34" s="256" t="str">
        <f t="shared" si="16"/>
        <v/>
      </c>
      <c r="T34" s="257"/>
      <c r="U34" s="257"/>
      <c r="V34" s="257"/>
      <c r="W34" s="257"/>
      <c r="X34" s="257"/>
      <c r="Y34" s="257"/>
      <c r="Z34" s="86" t="s">
        <v>7</v>
      </c>
      <c r="AA34" s="255"/>
      <c r="AB34" s="258"/>
      <c r="AC34" s="259"/>
      <c r="AD34" s="259"/>
      <c r="AE34" s="259"/>
      <c r="AF34" s="259"/>
      <c r="AG34" s="259"/>
      <c r="AH34" s="259"/>
      <c r="AI34" s="86" t="s">
        <v>102</v>
      </c>
      <c r="AJ34" s="255"/>
      <c r="AK34" s="248" t="str">
        <f>IF(AB34="","",(AB34-S34)*1000)</f>
        <v/>
      </c>
      <c r="AL34" s="249"/>
      <c r="AM34" s="249"/>
      <c r="AN34" s="87" t="s">
        <v>10</v>
      </c>
      <c r="AO34" s="89"/>
      <c r="AP34" s="60" t="s">
        <v>24</v>
      </c>
      <c r="AQ34" s="86" t="str">
        <f>IF(AK34="","",IF((I5=2),ROUNDDOWN(S28/1000*200,0),IF((I5=3),ROUNDDOWN(S28/1000*283,0),IF((I5=4),ROUNDDOWN(S28/1000*700,0)))))</f>
        <v/>
      </c>
      <c r="AR34" s="86"/>
      <c r="AS34" s="87" t="s">
        <v>10</v>
      </c>
      <c r="AT34" s="88"/>
      <c r="AV34" s="33"/>
      <c r="AW34" s="33"/>
      <c r="AX34" s="33"/>
      <c r="AY34" s="34"/>
      <c r="AZ34" s="35"/>
      <c r="BA34" s="35"/>
    </row>
    <row r="35" spans="1:55" ht="26.25" customHeight="1" x14ac:dyDescent="0.15">
      <c r="A35" s="260" t="s">
        <v>79</v>
      </c>
      <c r="B35" s="261"/>
      <c r="C35" s="261"/>
      <c r="D35" s="261"/>
      <c r="E35" s="261"/>
      <c r="F35" s="262"/>
      <c r="G35" s="262"/>
      <c r="H35" s="262"/>
      <c r="I35" s="262"/>
      <c r="J35" s="262"/>
      <c r="K35" s="262"/>
      <c r="L35" s="262"/>
      <c r="M35" s="262"/>
      <c r="N35" s="262"/>
      <c r="O35" s="262"/>
      <c r="P35" s="262"/>
      <c r="Q35" s="262"/>
      <c r="R35" s="262"/>
      <c r="S35" s="262"/>
      <c r="T35" s="262"/>
      <c r="U35" s="262"/>
      <c r="V35" s="262"/>
      <c r="W35" s="262"/>
      <c r="X35" s="262"/>
      <c r="Y35" s="262"/>
      <c r="Z35" s="262"/>
      <c r="AA35" s="262"/>
      <c r="AB35" s="262"/>
      <c r="AC35" s="262"/>
      <c r="AD35" s="262"/>
      <c r="AE35" s="262"/>
      <c r="AF35" s="262"/>
      <c r="AG35" s="262"/>
      <c r="AH35" s="262"/>
      <c r="AI35" s="262"/>
      <c r="AJ35" s="262"/>
      <c r="AK35" s="262"/>
      <c r="AL35" s="262"/>
      <c r="AM35" s="262"/>
      <c r="AN35" s="262"/>
      <c r="AO35" s="262"/>
      <c r="AP35" s="262"/>
      <c r="AQ35" s="262"/>
      <c r="AR35" s="262"/>
      <c r="AS35" s="262"/>
      <c r="AT35" s="263"/>
      <c r="AV35" s="33"/>
      <c r="AW35" s="33"/>
      <c r="AX35" s="33"/>
      <c r="AY35" s="34"/>
      <c r="AZ35" s="35"/>
      <c r="BA35" s="35"/>
    </row>
    <row r="36" spans="1:55" ht="26.25" customHeight="1" thickBot="1" x14ac:dyDescent="0.2">
      <c r="A36" s="264"/>
      <c r="B36" s="265"/>
      <c r="C36" s="265"/>
      <c r="D36" s="265"/>
      <c r="E36" s="265"/>
      <c r="F36" s="265"/>
      <c r="G36" s="265"/>
      <c r="H36" s="265"/>
      <c r="I36" s="265"/>
      <c r="J36" s="265"/>
      <c r="K36" s="265"/>
      <c r="L36" s="265"/>
      <c r="M36" s="265"/>
      <c r="N36" s="265"/>
      <c r="O36" s="265"/>
      <c r="P36" s="265"/>
      <c r="Q36" s="265"/>
      <c r="R36" s="265"/>
      <c r="S36" s="265"/>
      <c r="T36" s="265"/>
      <c r="U36" s="265"/>
      <c r="V36" s="265"/>
      <c r="W36" s="265"/>
      <c r="X36" s="265"/>
      <c r="Y36" s="265"/>
      <c r="Z36" s="265"/>
      <c r="AA36" s="265"/>
      <c r="AB36" s="265"/>
      <c r="AC36" s="265"/>
      <c r="AD36" s="265"/>
      <c r="AE36" s="265"/>
      <c r="AF36" s="265"/>
      <c r="AG36" s="265"/>
      <c r="AH36" s="265"/>
      <c r="AI36" s="265"/>
      <c r="AJ36" s="265"/>
      <c r="AK36" s="265"/>
      <c r="AL36" s="265"/>
      <c r="AM36" s="265"/>
      <c r="AN36" s="265"/>
      <c r="AO36" s="265"/>
      <c r="AP36" s="265"/>
      <c r="AQ36" s="265"/>
      <c r="AR36" s="265"/>
      <c r="AS36" s="265"/>
      <c r="AT36" s="266"/>
      <c r="AV36" s="33"/>
      <c r="AW36" s="33"/>
      <c r="AX36" s="33"/>
      <c r="AY36" s="34"/>
      <c r="AZ36" s="35"/>
      <c r="BA36" s="35"/>
    </row>
    <row r="37" spans="1:55" ht="26.25" customHeight="1" x14ac:dyDescent="0.1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2"/>
      <c r="AV37" s="2"/>
    </row>
    <row r="38" spans="1:55" ht="26.25" customHeight="1" thickBot="1" x14ac:dyDescent="0.2">
      <c r="A38" s="4" t="s">
        <v>80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206" t="s">
        <v>81</v>
      </c>
      <c r="AP38" s="206"/>
      <c r="AQ38" s="206"/>
      <c r="AR38" s="206"/>
      <c r="AS38" s="206"/>
      <c r="AT38" s="206"/>
      <c r="AU38" s="5"/>
      <c r="AV38" s="5"/>
    </row>
    <row r="39" spans="1:55" ht="26.25" customHeight="1" x14ac:dyDescent="0.15">
      <c r="A39" s="207" t="s">
        <v>0</v>
      </c>
      <c r="B39" s="208"/>
      <c r="C39" s="208"/>
      <c r="D39" s="208"/>
      <c r="E39" s="208"/>
      <c r="F39" s="208"/>
      <c r="G39" s="208"/>
      <c r="H39" s="209"/>
      <c r="I39" s="213" t="str">
        <f>IF(I3="","",I3)</f>
        <v/>
      </c>
      <c r="J39" s="214"/>
      <c r="K39" s="214"/>
      <c r="L39" s="214"/>
      <c r="M39" s="214"/>
      <c r="N39" s="214"/>
      <c r="O39" s="214"/>
      <c r="P39" s="214"/>
      <c r="Q39" s="214"/>
      <c r="R39" s="214"/>
      <c r="S39" s="214"/>
      <c r="T39" s="214"/>
      <c r="U39" s="214"/>
      <c r="V39" s="214"/>
      <c r="W39" s="215"/>
      <c r="X39" s="173" t="s">
        <v>3</v>
      </c>
      <c r="Y39" s="174"/>
      <c r="Z39" s="174"/>
      <c r="AA39" s="174"/>
      <c r="AB39" s="174"/>
      <c r="AC39" s="174"/>
      <c r="AD39" s="174"/>
      <c r="AE39" s="175"/>
      <c r="AF39" s="122" t="s">
        <v>29</v>
      </c>
      <c r="AG39" s="123"/>
      <c r="AH39" s="123"/>
      <c r="AI39" s="123"/>
      <c r="AJ39" s="123"/>
      <c r="AK39" s="123" t="str">
        <f>IF(AK3="","",AK3)</f>
        <v/>
      </c>
      <c r="AL39" s="123"/>
      <c r="AM39" s="123"/>
      <c r="AN39" s="123"/>
      <c r="AO39" s="123"/>
      <c r="AP39" s="123" t="str">
        <f>IF(AP3="","",AP3)</f>
        <v/>
      </c>
      <c r="AQ39" s="123"/>
      <c r="AR39" s="123" t="s">
        <v>30</v>
      </c>
      <c r="AS39" s="123"/>
      <c r="AT39" s="153"/>
    </row>
    <row r="40" spans="1:55" ht="26.25" customHeight="1" x14ac:dyDescent="0.15">
      <c r="A40" s="210"/>
      <c r="B40" s="211"/>
      <c r="C40" s="211"/>
      <c r="D40" s="211"/>
      <c r="E40" s="211"/>
      <c r="F40" s="211"/>
      <c r="G40" s="211"/>
      <c r="H40" s="212"/>
      <c r="I40" s="216"/>
      <c r="J40" s="217"/>
      <c r="K40" s="217"/>
      <c r="L40" s="217"/>
      <c r="M40" s="217"/>
      <c r="N40" s="217"/>
      <c r="O40" s="217"/>
      <c r="P40" s="217"/>
      <c r="Q40" s="217"/>
      <c r="R40" s="217"/>
      <c r="S40" s="217"/>
      <c r="T40" s="217"/>
      <c r="U40" s="217"/>
      <c r="V40" s="217"/>
      <c r="W40" s="218"/>
      <c r="X40" s="176"/>
      <c r="Y40" s="177"/>
      <c r="Z40" s="177"/>
      <c r="AA40" s="177"/>
      <c r="AB40" s="177"/>
      <c r="AC40" s="177"/>
      <c r="AD40" s="177"/>
      <c r="AE40" s="178"/>
      <c r="AF40" s="69" t="str">
        <f>IF(AF4="","",AF4)</f>
        <v/>
      </c>
      <c r="AG40" s="70"/>
      <c r="AH40" s="70"/>
      <c r="AI40" s="70"/>
      <c r="AJ40" s="70"/>
      <c r="AK40" s="126" t="s">
        <v>31</v>
      </c>
      <c r="AL40" s="126"/>
      <c r="AM40" s="126" t="str">
        <f>IF(AM4="","",AM4)</f>
        <v/>
      </c>
      <c r="AN40" s="126"/>
      <c r="AO40" s="126"/>
      <c r="AP40" s="155" t="s">
        <v>32</v>
      </c>
      <c r="AQ40" s="155"/>
      <c r="AR40" s="155"/>
      <c r="AS40" s="155"/>
      <c r="AT40" s="156"/>
    </row>
    <row r="41" spans="1:55" ht="26.25" customHeight="1" thickBot="1" x14ac:dyDescent="0.2">
      <c r="A41" s="221" t="s">
        <v>54</v>
      </c>
      <c r="B41" s="222"/>
      <c r="C41" s="222"/>
      <c r="D41" s="222"/>
      <c r="E41" s="222"/>
      <c r="F41" s="222"/>
      <c r="G41" s="222"/>
      <c r="H41" s="223"/>
      <c r="I41" s="219" t="str">
        <f>IF(I5="","",I5)</f>
        <v/>
      </c>
      <c r="J41" s="220"/>
      <c r="K41" s="220"/>
      <c r="L41" s="220"/>
      <c r="M41" s="220"/>
      <c r="N41" s="220"/>
      <c r="O41" s="164" t="s">
        <v>35</v>
      </c>
      <c r="P41" s="164"/>
      <c r="Q41" s="164"/>
      <c r="R41" s="164" t="s">
        <v>34</v>
      </c>
      <c r="S41" s="164"/>
      <c r="T41" s="164"/>
      <c r="U41" s="164"/>
      <c r="V41" s="164"/>
      <c r="W41" s="165"/>
      <c r="X41" s="170" t="s">
        <v>4</v>
      </c>
      <c r="Y41" s="171"/>
      <c r="Z41" s="171"/>
      <c r="AA41" s="171"/>
      <c r="AB41" s="171"/>
      <c r="AC41" s="171"/>
      <c r="AD41" s="171"/>
      <c r="AE41" s="172"/>
      <c r="AF41" s="181" t="s">
        <v>33</v>
      </c>
      <c r="AG41" s="164"/>
      <c r="AH41" s="164"/>
      <c r="AI41" s="164"/>
      <c r="AJ41" s="164"/>
      <c r="AK41" s="164"/>
      <c r="AL41" s="164"/>
      <c r="AM41" s="164"/>
      <c r="AN41" s="164"/>
      <c r="AO41" s="164"/>
      <c r="AP41" s="164"/>
      <c r="AQ41" s="164"/>
      <c r="AR41" s="164"/>
      <c r="AS41" s="164"/>
      <c r="AT41" s="182"/>
    </row>
    <row r="42" spans="1:55" ht="26.25" customHeight="1" x14ac:dyDescent="0.15">
      <c r="A42" s="200" t="s">
        <v>84</v>
      </c>
      <c r="B42" s="201"/>
      <c r="C42" s="201"/>
      <c r="D42" s="201"/>
      <c r="E42" s="201"/>
      <c r="F42" s="201"/>
      <c r="G42" s="201"/>
      <c r="H42" s="202"/>
      <c r="I42" s="230"/>
      <c r="J42" s="231"/>
      <c r="K42" s="183" t="s">
        <v>57</v>
      </c>
      <c r="L42" s="184"/>
      <c r="M42" s="184"/>
      <c r="N42" s="184"/>
      <c r="O42" s="184"/>
      <c r="P42" s="184"/>
      <c r="Q42" s="184"/>
      <c r="R42" s="185"/>
      <c r="S42" s="183" t="s">
        <v>58</v>
      </c>
      <c r="T42" s="184"/>
      <c r="U42" s="184"/>
      <c r="V42" s="184"/>
      <c r="W42" s="184"/>
      <c r="X42" s="184"/>
      <c r="Y42" s="184"/>
      <c r="Z42" s="184"/>
      <c r="AA42" s="185"/>
      <c r="AB42" s="183" t="s">
        <v>59</v>
      </c>
      <c r="AC42" s="184"/>
      <c r="AD42" s="184"/>
      <c r="AE42" s="184"/>
      <c r="AF42" s="184"/>
      <c r="AG42" s="184"/>
      <c r="AH42" s="184"/>
      <c r="AI42" s="184"/>
      <c r="AJ42" s="185"/>
      <c r="AK42" s="183" t="s">
        <v>8</v>
      </c>
      <c r="AL42" s="184"/>
      <c r="AM42" s="184"/>
      <c r="AN42" s="184"/>
      <c r="AO42" s="185"/>
      <c r="AP42" s="183" t="s">
        <v>9</v>
      </c>
      <c r="AQ42" s="184"/>
      <c r="AR42" s="184"/>
      <c r="AS42" s="184"/>
      <c r="AT42" s="196"/>
      <c r="BB42" s="9"/>
      <c r="BC42" s="9"/>
    </row>
    <row r="43" spans="1:55" ht="26.25" customHeight="1" thickBot="1" x14ac:dyDescent="0.2">
      <c r="A43" s="203"/>
      <c r="B43" s="204"/>
      <c r="C43" s="204"/>
      <c r="D43" s="204"/>
      <c r="E43" s="204"/>
      <c r="F43" s="204"/>
      <c r="G43" s="204"/>
      <c r="H43" s="205"/>
      <c r="I43" s="232" t="s">
        <v>22</v>
      </c>
      <c r="J43" s="233"/>
      <c r="K43" s="90" t="s">
        <v>106</v>
      </c>
      <c r="L43" s="76"/>
      <c r="M43" s="76"/>
      <c r="N43" s="76"/>
      <c r="O43" s="76"/>
      <c r="P43" s="76"/>
      <c r="Q43" s="76"/>
      <c r="R43" s="91"/>
      <c r="S43" s="140" t="str">
        <f t="shared" ref="S43:S51" si="21">IF(AB16="","",AB16)</f>
        <v/>
      </c>
      <c r="T43" s="141"/>
      <c r="U43" s="141"/>
      <c r="V43" s="141"/>
      <c r="W43" s="141"/>
      <c r="X43" s="141"/>
      <c r="Y43" s="141"/>
      <c r="Z43" s="76" t="s">
        <v>7</v>
      </c>
      <c r="AA43" s="91"/>
      <c r="AB43" s="140" t="str">
        <f t="shared" ref="AB43:AB51" si="22">IF(AB26="","",AB26)</f>
        <v/>
      </c>
      <c r="AC43" s="141"/>
      <c r="AD43" s="141"/>
      <c r="AE43" s="141"/>
      <c r="AF43" s="141"/>
      <c r="AG43" s="141"/>
      <c r="AH43" s="141"/>
      <c r="AI43" s="76" t="s">
        <v>7</v>
      </c>
      <c r="AJ43" s="91"/>
      <c r="AK43" s="144" t="str">
        <f>IF(AB43="","",(AB43-S43)*1000)</f>
        <v/>
      </c>
      <c r="AL43" s="145"/>
      <c r="AM43" s="145"/>
      <c r="AN43" s="77" t="s">
        <v>10</v>
      </c>
      <c r="AO43" s="85"/>
      <c r="AP43" s="52" t="s">
        <v>25</v>
      </c>
      <c r="AQ43" s="76" t="str">
        <f>IF(AK43="","",IF((I5=2),ROUNDDOWN(S43/1000*15,0),IF((I5=3),ROUNDDOWN(S43/1000*25,0),IF((I5=4),ROUNDDOWN(S43/1000*50,0)))))</f>
        <v/>
      </c>
      <c r="AR43" s="76"/>
      <c r="AS43" s="77" t="s">
        <v>10</v>
      </c>
      <c r="AT43" s="78"/>
      <c r="BB43" s="9"/>
      <c r="BC43" s="9"/>
    </row>
    <row r="44" spans="1:55" ht="26.25" customHeight="1" x14ac:dyDescent="0.15">
      <c r="A44" s="203"/>
      <c r="B44" s="204"/>
      <c r="C44" s="204"/>
      <c r="D44" s="204"/>
      <c r="E44" s="204"/>
      <c r="F44" s="204"/>
      <c r="G44" s="204"/>
      <c r="H44" s="205"/>
      <c r="I44" s="234"/>
      <c r="J44" s="235"/>
      <c r="K44" s="90" t="s">
        <v>107</v>
      </c>
      <c r="L44" s="76"/>
      <c r="M44" s="76"/>
      <c r="N44" s="76"/>
      <c r="O44" s="76"/>
      <c r="P44" s="76"/>
      <c r="Q44" s="76"/>
      <c r="R44" s="91"/>
      <c r="S44" s="140" t="str">
        <f t="shared" si="21"/>
        <v/>
      </c>
      <c r="T44" s="141"/>
      <c r="U44" s="141"/>
      <c r="V44" s="141"/>
      <c r="W44" s="141"/>
      <c r="X44" s="141"/>
      <c r="Y44" s="141"/>
      <c r="Z44" s="76" t="s">
        <v>7</v>
      </c>
      <c r="AA44" s="91"/>
      <c r="AB44" s="140" t="str">
        <f t="shared" si="22"/>
        <v/>
      </c>
      <c r="AC44" s="141"/>
      <c r="AD44" s="141"/>
      <c r="AE44" s="141"/>
      <c r="AF44" s="141"/>
      <c r="AG44" s="141"/>
      <c r="AH44" s="141"/>
      <c r="AI44" s="76" t="s">
        <v>7</v>
      </c>
      <c r="AJ44" s="91"/>
      <c r="AK44" s="144" t="str">
        <f>IF(AB44="","",(AB44-S44)*1000)</f>
        <v/>
      </c>
      <c r="AL44" s="145"/>
      <c r="AM44" s="145"/>
      <c r="AN44" s="77" t="s">
        <v>10</v>
      </c>
      <c r="AO44" s="85"/>
      <c r="AP44" s="52" t="s">
        <v>24</v>
      </c>
      <c r="AQ44" s="76" t="str">
        <f>IF(AK44="","",IF((I5=2),ROUNDDOWN(S44/1000*15,0),IF((I5=3),ROUNDDOWN(S44/1000*25,0),IF((I5=4),ROUNDDOWN(S44/1000*50,0)))))</f>
        <v/>
      </c>
      <c r="AR44" s="76"/>
      <c r="AS44" s="77" t="s">
        <v>10</v>
      </c>
      <c r="AT44" s="78"/>
      <c r="AV44" s="74" t="s">
        <v>18</v>
      </c>
      <c r="AW44" s="75"/>
      <c r="AX44" s="71" t="s">
        <v>51</v>
      </c>
      <c r="AY44" s="72"/>
      <c r="AZ44" s="72"/>
      <c r="BA44" s="73"/>
      <c r="BB44" s="9"/>
      <c r="BC44" s="9"/>
    </row>
    <row r="45" spans="1:55" ht="26.25" customHeight="1" x14ac:dyDescent="0.15">
      <c r="A45" s="53"/>
      <c r="B45" s="1"/>
      <c r="C45" s="1"/>
      <c r="D45" s="1"/>
      <c r="E45" s="1"/>
      <c r="F45" s="1"/>
      <c r="G45" s="1"/>
      <c r="H45" s="54"/>
      <c r="I45" s="236"/>
      <c r="J45" s="237"/>
      <c r="K45" s="90" t="s">
        <v>108</v>
      </c>
      <c r="L45" s="76"/>
      <c r="M45" s="76"/>
      <c r="N45" s="76"/>
      <c r="O45" s="76"/>
      <c r="P45" s="76"/>
      <c r="Q45" s="76"/>
      <c r="R45" s="91"/>
      <c r="S45" s="140" t="str">
        <f t="shared" si="21"/>
        <v/>
      </c>
      <c r="T45" s="141"/>
      <c r="U45" s="141"/>
      <c r="V45" s="141"/>
      <c r="W45" s="141"/>
      <c r="X45" s="141"/>
      <c r="Y45" s="141"/>
      <c r="Z45" s="76" t="s">
        <v>7</v>
      </c>
      <c r="AA45" s="91"/>
      <c r="AB45" s="140" t="str">
        <f t="shared" si="22"/>
        <v/>
      </c>
      <c r="AC45" s="141"/>
      <c r="AD45" s="141"/>
      <c r="AE45" s="141"/>
      <c r="AF45" s="141"/>
      <c r="AG45" s="141"/>
      <c r="AH45" s="141"/>
      <c r="AI45" s="76" t="s">
        <v>7</v>
      </c>
      <c r="AJ45" s="91"/>
      <c r="AK45" s="144" t="str">
        <f>IF(AB45="","",(AB45-S45)*1000)</f>
        <v/>
      </c>
      <c r="AL45" s="145"/>
      <c r="AM45" s="145"/>
      <c r="AN45" s="77" t="s">
        <v>10</v>
      </c>
      <c r="AO45" s="85"/>
      <c r="AP45" s="55" t="s">
        <v>24</v>
      </c>
      <c r="AQ45" s="81" t="str">
        <f>IF(AK45="","",IF((I5=2),ROUNDDOWN(S45/1000*15,0),IF((I5=3),ROUNDDOWN(S45/1000*25,0),IF((I5=4),ROUNDDOWN(S45/1000*50,0)))))</f>
        <v/>
      </c>
      <c r="AR45" s="81"/>
      <c r="AS45" s="77" t="s">
        <v>10</v>
      </c>
      <c r="AT45" s="78"/>
      <c r="AV45" s="10" t="s">
        <v>19</v>
      </c>
      <c r="AW45" s="11" t="s">
        <v>20</v>
      </c>
      <c r="AX45" s="11" t="s">
        <v>17</v>
      </c>
      <c r="AY45" s="11" t="s">
        <v>14</v>
      </c>
      <c r="AZ45" s="11" t="s">
        <v>15</v>
      </c>
      <c r="BA45" s="13" t="s">
        <v>16</v>
      </c>
      <c r="BB45" s="9"/>
      <c r="BC45" s="9"/>
    </row>
    <row r="46" spans="1:55" ht="26.25" customHeight="1" x14ac:dyDescent="0.15">
      <c r="A46" s="53"/>
      <c r="B46" s="1"/>
      <c r="C46" s="1"/>
      <c r="D46" s="1"/>
      <c r="E46" s="1"/>
      <c r="F46" s="1"/>
      <c r="G46" s="1"/>
      <c r="H46" s="54"/>
      <c r="I46" s="239" t="s">
        <v>23</v>
      </c>
      <c r="J46" s="240"/>
      <c r="K46" s="90" t="s">
        <v>76</v>
      </c>
      <c r="L46" s="76"/>
      <c r="M46" s="76"/>
      <c r="N46" s="76"/>
      <c r="O46" s="76"/>
      <c r="P46" s="76"/>
      <c r="Q46" s="76"/>
      <c r="R46" s="91"/>
      <c r="S46" s="117" t="str">
        <f t="shared" si="21"/>
        <v/>
      </c>
      <c r="T46" s="118"/>
      <c r="U46" s="56" t="s">
        <v>13</v>
      </c>
      <c r="V46" s="92" t="str">
        <f>IF(AE19="","",AE19)</f>
        <v/>
      </c>
      <c r="W46" s="92"/>
      <c r="X46" s="57" t="s">
        <v>12</v>
      </c>
      <c r="Y46" s="92" t="str">
        <f>IF(AH19="","",AH19)</f>
        <v/>
      </c>
      <c r="Z46" s="92"/>
      <c r="AA46" s="58" t="s">
        <v>11</v>
      </c>
      <c r="AB46" s="117" t="str">
        <f t="shared" si="22"/>
        <v/>
      </c>
      <c r="AC46" s="118"/>
      <c r="AD46" s="56" t="s">
        <v>13</v>
      </c>
      <c r="AE46" s="92" t="str">
        <f>IF(AE29="","",AE29)</f>
        <v/>
      </c>
      <c r="AF46" s="92"/>
      <c r="AG46" s="57" t="s">
        <v>12</v>
      </c>
      <c r="AH46" s="92" t="str">
        <f>IF(AH29="","",AH29)</f>
        <v/>
      </c>
      <c r="AI46" s="92"/>
      <c r="AJ46" s="59" t="s">
        <v>11</v>
      </c>
      <c r="AK46" s="146" t="str">
        <f>IF(AB46="","",AY46*3600+AZ46*60+BA46)</f>
        <v/>
      </c>
      <c r="AL46" s="147"/>
      <c r="AM46" s="147"/>
      <c r="AN46" s="83" t="s">
        <v>11</v>
      </c>
      <c r="AO46" s="148"/>
      <c r="AP46" s="52" t="s">
        <v>25</v>
      </c>
      <c r="AQ46" s="76" t="str">
        <f>IF(AK46="","",IF((I5=2),"10",IF((I5=3),"20",IF((I5=4),"50"))))</f>
        <v/>
      </c>
      <c r="AR46" s="76"/>
      <c r="AS46" s="83" t="s">
        <v>11</v>
      </c>
      <c r="AT46" s="84"/>
      <c r="AV46" s="16" t="e">
        <f>(Y46/60+V46)/60+S46</f>
        <v>#VALUE!</v>
      </c>
      <c r="AW46" s="17" t="e">
        <f>(AH46/60+AE46)/60+AB46</f>
        <v>#VALUE!</v>
      </c>
      <c r="AX46" s="17" t="e">
        <f>AW46-AV46</f>
        <v>#VALUE!</v>
      </c>
      <c r="AY46" s="18" t="e">
        <f>TRUNC(AX46)</f>
        <v>#VALUE!</v>
      </c>
      <c r="AZ46" s="19" t="e">
        <f>TRUNC((AX46-AY46)*60)</f>
        <v>#VALUE!</v>
      </c>
      <c r="BA46" s="20" t="e">
        <f>ROUND(((AX46-AY46)*60-TRUNC((AX46-AY46)*60))*60,0)</f>
        <v>#VALUE!</v>
      </c>
    </row>
    <row r="47" spans="1:55" ht="26.25" customHeight="1" x14ac:dyDescent="0.15">
      <c r="A47" s="53"/>
      <c r="B47" s="1"/>
      <c r="C47" s="1"/>
      <c r="D47" s="1"/>
      <c r="E47" s="1"/>
      <c r="F47" s="1"/>
      <c r="G47" s="1"/>
      <c r="H47" s="54"/>
      <c r="I47" s="239"/>
      <c r="J47" s="240"/>
      <c r="K47" s="90" t="s">
        <v>77</v>
      </c>
      <c r="L47" s="76"/>
      <c r="M47" s="76"/>
      <c r="N47" s="76"/>
      <c r="O47" s="76"/>
      <c r="P47" s="76"/>
      <c r="Q47" s="76"/>
      <c r="R47" s="91"/>
      <c r="S47" s="117" t="str">
        <f t="shared" si="21"/>
        <v/>
      </c>
      <c r="T47" s="118"/>
      <c r="U47" s="56" t="s">
        <v>13</v>
      </c>
      <c r="V47" s="92" t="str">
        <f>IF(AE20="","",AE20)</f>
        <v/>
      </c>
      <c r="W47" s="92"/>
      <c r="X47" s="57" t="s">
        <v>12</v>
      </c>
      <c r="Y47" s="92" t="str">
        <f>IF(AH20="","",AH20)</f>
        <v/>
      </c>
      <c r="Z47" s="92"/>
      <c r="AA47" s="58" t="s">
        <v>11</v>
      </c>
      <c r="AB47" s="117" t="str">
        <f t="shared" si="22"/>
        <v/>
      </c>
      <c r="AC47" s="118"/>
      <c r="AD47" s="56" t="s">
        <v>13</v>
      </c>
      <c r="AE47" s="92" t="str">
        <f>IF(AE30="","",AE30)</f>
        <v/>
      </c>
      <c r="AF47" s="92"/>
      <c r="AG47" s="57" t="s">
        <v>12</v>
      </c>
      <c r="AH47" s="92" t="str">
        <f>IF(AH30="","",AH30)</f>
        <v/>
      </c>
      <c r="AI47" s="92"/>
      <c r="AJ47" s="59" t="s">
        <v>11</v>
      </c>
      <c r="AK47" s="146" t="str">
        <f>IF(AB47="","",AY47*3600+AZ47*60+BA47)</f>
        <v/>
      </c>
      <c r="AL47" s="147"/>
      <c r="AM47" s="147"/>
      <c r="AN47" s="83" t="s">
        <v>11</v>
      </c>
      <c r="AO47" s="148"/>
      <c r="AP47" s="52" t="s">
        <v>24</v>
      </c>
      <c r="AQ47" s="76" t="str">
        <f>IF(AK47="","",IF((I5=2),"10",IF((I5=3),"20",IF((I5=4),"50"))))</f>
        <v/>
      </c>
      <c r="AR47" s="76"/>
      <c r="AS47" s="83" t="s">
        <v>11</v>
      </c>
      <c r="AT47" s="84"/>
      <c r="AV47" s="23" t="e">
        <f>(Y47/60+V47)/60+S47</f>
        <v>#VALUE!</v>
      </c>
      <c r="AW47" s="24" t="e">
        <f>(AH47/60+AE47)/60+AB47</f>
        <v>#VALUE!</v>
      </c>
      <c r="AX47" s="24" t="e">
        <f>AW47-AV47</f>
        <v>#VALUE!</v>
      </c>
      <c r="AY47" s="25" t="e">
        <f t="shared" ref="AY47:AY48" si="23">TRUNC(AX47)</f>
        <v>#VALUE!</v>
      </c>
      <c r="AZ47" s="26" t="e">
        <f t="shared" ref="AZ47:AZ48" si="24">TRUNC((AX47-AY47)*60)</f>
        <v>#VALUE!</v>
      </c>
      <c r="BA47" s="27" t="e">
        <f t="shared" ref="BA47:BA48" si="25">ROUND(((AX47-AY47)*60-TRUNC((AX47-AY47)*60))*60,0)</f>
        <v>#VALUE!</v>
      </c>
    </row>
    <row r="48" spans="1:55" ht="26.25" customHeight="1" thickBot="1" x14ac:dyDescent="0.2">
      <c r="A48" s="108"/>
      <c r="B48" s="109"/>
      <c r="C48" s="109"/>
      <c r="D48" s="109"/>
      <c r="E48" s="109"/>
      <c r="F48" s="109"/>
      <c r="G48" s="109"/>
      <c r="H48" s="110"/>
      <c r="I48" s="239"/>
      <c r="J48" s="240"/>
      <c r="K48" s="90" t="s">
        <v>78</v>
      </c>
      <c r="L48" s="76"/>
      <c r="M48" s="76"/>
      <c r="N48" s="76"/>
      <c r="O48" s="76"/>
      <c r="P48" s="76"/>
      <c r="Q48" s="76"/>
      <c r="R48" s="91"/>
      <c r="S48" s="117" t="str">
        <f t="shared" si="21"/>
        <v/>
      </c>
      <c r="T48" s="118"/>
      <c r="U48" s="56" t="s">
        <v>13</v>
      </c>
      <c r="V48" s="92" t="str">
        <f>IF(AE21="","",AE21)</f>
        <v/>
      </c>
      <c r="W48" s="92"/>
      <c r="X48" s="57" t="s">
        <v>12</v>
      </c>
      <c r="Y48" s="92" t="str">
        <f>IF(AH21="","",AH21)</f>
        <v/>
      </c>
      <c r="Z48" s="92"/>
      <c r="AA48" s="58" t="s">
        <v>11</v>
      </c>
      <c r="AB48" s="117" t="str">
        <f t="shared" si="22"/>
        <v/>
      </c>
      <c r="AC48" s="118"/>
      <c r="AD48" s="56" t="s">
        <v>13</v>
      </c>
      <c r="AE48" s="92" t="str">
        <f>IF(AE31="","",AE31)</f>
        <v/>
      </c>
      <c r="AF48" s="92"/>
      <c r="AG48" s="57" t="s">
        <v>12</v>
      </c>
      <c r="AH48" s="92" t="str">
        <f>IF(AH31="","",AH31)</f>
        <v/>
      </c>
      <c r="AI48" s="92"/>
      <c r="AJ48" s="59" t="s">
        <v>11</v>
      </c>
      <c r="AK48" s="146" t="str">
        <f>IF(AB48="","",AY48*3600+AZ48*60+BA48)</f>
        <v/>
      </c>
      <c r="AL48" s="147"/>
      <c r="AM48" s="147"/>
      <c r="AN48" s="83" t="s">
        <v>11</v>
      </c>
      <c r="AO48" s="148"/>
      <c r="AP48" s="52" t="s">
        <v>24</v>
      </c>
      <c r="AQ48" s="76" t="str">
        <f>IF(AK48="","",IF((I5=2),"10",IF((I5=3),"20",IF((I5=4),"50"))))</f>
        <v/>
      </c>
      <c r="AR48" s="76"/>
      <c r="AS48" s="83" t="s">
        <v>11</v>
      </c>
      <c r="AT48" s="84"/>
      <c r="AV48" s="28" t="e">
        <f>(Y48/60+V48)/60+S48</f>
        <v>#VALUE!</v>
      </c>
      <c r="AW48" s="29" t="e">
        <f>(AH48/60+AE48)/60+AB48</f>
        <v>#VALUE!</v>
      </c>
      <c r="AX48" s="29" t="e">
        <f>AW48-AV48</f>
        <v>#VALUE!</v>
      </c>
      <c r="AY48" s="30" t="e">
        <f t="shared" si="23"/>
        <v>#VALUE!</v>
      </c>
      <c r="AZ48" s="31" t="e">
        <f t="shared" si="24"/>
        <v>#VALUE!</v>
      </c>
      <c r="BA48" s="32" t="e">
        <f t="shared" si="25"/>
        <v>#VALUE!</v>
      </c>
    </row>
    <row r="49" spans="1:53" ht="26.25" customHeight="1" x14ac:dyDescent="0.15">
      <c r="A49" s="96" t="s">
        <v>71</v>
      </c>
      <c r="B49" s="97"/>
      <c r="C49" s="97"/>
      <c r="D49" s="97"/>
      <c r="E49" s="97"/>
      <c r="F49" s="97"/>
      <c r="G49" s="97"/>
      <c r="H49" s="98"/>
      <c r="I49" s="232" t="s">
        <v>61</v>
      </c>
      <c r="J49" s="233"/>
      <c r="K49" s="90" t="s">
        <v>106</v>
      </c>
      <c r="L49" s="76"/>
      <c r="M49" s="76"/>
      <c r="N49" s="76"/>
      <c r="O49" s="76"/>
      <c r="P49" s="76"/>
      <c r="Q49" s="76"/>
      <c r="R49" s="91"/>
      <c r="S49" s="140" t="str">
        <f t="shared" si="21"/>
        <v/>
      </c>
      <c r="T49" s="141"/>
      <c r="U49" s="141"/>
      <c r="V49" s="141"/>
      <c r="W49" s="141"/>
      <c r="X49" s="141"/>
      <c r="Y49" s="141"/>
      <c r="Z49" s="76" t="s">
        <v>7</v>
      </c>
      <c r="AA49" s="91"/>
      <c r="AB49" s="140" t="str">
        <f t="shared" si="22"/>
        <v/>
      </c>
      <c r="AC49" s="141"/>
      <c r="AD49" s="141"/>
      <c r="AE49" s="141"/>
      <c r="AF49" s="141"/>
      <c r="AG49" s="141"/>
      <c r="AH49" s="141"/>
      <c r="AI49" s="76" t="s">
        <v>7</v>
      </c>
      <c r="AJ49" s="91"/>
      <c r="AK49" s="144" t="str">
        <f>IF(AB49="","",(AB49-S49)*1000)</f>
        <v/>
      </c>
      <c r="AL49" s="145"/>
      <c r="AM49" s="145"/>
      <c r="AN49" s="77" t="s">
        <v>10</v>
      </c>
      <c r="AO49" s="85"/>
      <c r="AP49" s="52" t="s">
        <v>25</v>
      </c>
      <c r="AQ49" s="76" t="str">
        <f>IF(AK49="","",IF((I5=2),ROUNDDOWN(S43/1000*100,0),IF((I5=3),ROUNDDOWN(S43/1000*150,0),IF((I5=4),ROUNDDOWN(S43/1000*300,0)))))</f>
        <v/>
      </c>
      <c r="AR49" s="76"/>
      <c r="AS49" s="77" t="s">
        <v>10</v>
      </c>
      <c r="AT49" s="78"/>
      <c r="AV49" s="33"/>
      <c r="AW49" s="33"/>
      <c r="AX49" s="33"/>
      <c r="AY49" s="34"/>
      <c r="AZ49" s="35"/>
      <c r="BA49" s="35"/>
    </row>
    <row r="50" spans="1:53" ht="26.25" customHeight="1" x14ac:dyDescent="0.15">
      <c r="A50" s="96" t="s">
        <v>72</v>
      </c>
      <c r="B50" s="97"/>
      <c r="C50" s="97"/>
      <c r="D50" s="97"/>
      <c r="E50" s="97"/>
      <c r="F50" s="97"/>
      <c r="G50" s="97"/>
      <c r="H50" s="98"/>
      <c r="I50" s="234"/>
      <c r="J50" s="235"/>
      <c r="K50" s="90" t="s">
        <v>107</v>
      </c>
      <c r="L50" s="76"/>
      <c r="M50" s="76"/>
      <c r="N50" s="76"/>
      <c r="O50" s="76"/>
      <c r="P50" s="76"/>
      <c r="Q50" s="76"/>
      <c r="R50" s="91"/>
      <c r="S50" s="140" t="str">
        <f t="shared" si="21"/>
        <v/>
      </c>
      <c r="T50" s="141"/>
      <c r="U50" s="141"/>
      <c r="V50" s="141"/>
      <c r="W50" s="141"/>
      <c r="X50" s="141"/>
      <c r="Y50" s="141"/>
      <c r="Z50" s="76" t="s">
        <v>7</v>
      </c>
      <c r="AA50" s="91"/>
      <c r="AB50" s="140" t="str">
        <f t="shared" si="22"/>
        <v/>
      </c>
      <c r="AC50" s="141"/>
      <c r="AD50" s="141"/>
      <c r="AE50" s="141"/>
      <c r="AF50" s="141"/>
      <c r="AG50" s="141"/>
      <c r="AH50" s="141"/>
      <c r="AI50" s="76" t="s">
        <v>7</v>
      </c>
      <c r="AJ50" s="91"/>
      <c r="AK50" s="144" t="str">
        <f>IF(AB50="","",(AB50-S50)*1000)</f>
        <v/>
      </c>
      <c r="AL50" s="145"/>
      <c r="AM50" s="145"/>
      <c r="AN50" s="77" t="s">
        <v>10</v>
      </c>
      <c r="AO50" s="85"/>
      <c r="AP50" s="52" t="s">
        <v>24</v>
      </c>
      <c r="AQ50" s="76" t="str">
        <f>IF(AK50="","",IF((I5=2),ROUNDDOWN(S44/1000*100,0),IF((I5=3),ROUNDDOWN(S44/1000*150,0),IF((I5=4),ROUNDDOWN(S44/1000*300,0)))))</f>
        <v/>
      </c>
      <c r="AR50" s="76"/>
      <c r="AS50" s="77" t="s">
        <v>10</v>
      </c>
      <c r="AT50" s="78"/>
      <c r="AV50" s="33"/>
      <c r="AW50" s="33"/>
      <c r="AX50" s="33"/>
      <c r="AY50" s="34"/>
      <c r="AZ50" s="35"/>
      <c r="BA50" s="35"/>
    </row>
    <row r="51" spans="1:53" ht="26.25" customHeight="1" thickBot="1" x14ac:dyDescent="0.2">
      <c r="A51" s="241" t="s">
        <v>73</v>
      </c>
      <c r="B51" s="242"/>
      <c r="C51" s="242"/>
      <c r="D51" s="242"/>
      <c r="E51" s="242"/>
      <c r="F51" s="242"/>
      <c r="G51" s="242"/>
      <c r="H51" s="243"/>
      <c r="I51" s="252"/>
      <c r="J51" s="253"/>
      <c r="K51" s="149" t="s">
        <v>108</v>
      </c>
      <c r="L51" s="81"/>
      <c r="M51" s="81"/>
      <c r="N51" s="81"/>
      <c r="O51" s="81"/>
      <c r="P51" s="81"/>
      <c r="Q51" s="81"/>
      <c r="R51" s="150"/>
      <c r="S51" s="250" t="str">
        <f t="shared" si="21"/>
        <v/>
      </c>
      <c r="T51" s="251"/>
      <c r="U51" s="251"/>
      <c r="V51" s="251"/>
      <c r="W51" s="251"/>
      <c r="X51" s="251"/>
      <c r="Y51" s="251"/>
      <c r="Z51" s="81" t="s">
        <v>7</v>
      </c>
      <c r="AA51" s="150"/>
      <c r="AB51" s="250" t="str">
        <f t="shared" si="22"/>
        <v/>
      </c>
      <c r="AC51" s="251"/>
      <c r="AD51" s="251"/>
      <c r="AE51" s="251"/>
      <c r="AF51" s="251"/>
      <c r="AG51" s="251"/>
      <c r="AH51" s="251"/>
      <c r="AI51" s="81" t="s">
        <v>7</v>
      </c>
      <c r="AJ51" s="150"/>
      <c r="AK51" s="246" t="str">
        <f>IF(AB51="","",(AB51-S51)*1000)</f>
        <v/>
      </c>
      <c r="AL51" s="247"/>
      <c r="AM51" s="247"/>
      <c r="AN51" s="79" t="s">
        <v>10</v>
      </c>
      <c r="AO51" s="80"/>
      <c r="AP51" s="55" t="s">
        <v>24</v>
      </c>
      <c r="AQ51" s="81" t="str">
        <f>IF(AK51="","",IF((I5=2),ROUNDDOWN(S45/1000*100,0),IF((I5=3),ROUNDDOWN(S45/1000*150,0),IF((I5=4),ROUNDDOWN(S45/1000*300,0)))))</f>
        <v/>
      </c>
      <c r="AR51" s="81"/>
      <c r="AS51" s="79" t="s">
        <v>10</v>
      </c>
      <c r="AT51" s="82"/>
      <c r="AV51" s="33"/>
      <c r="AW51" s="33"/>
      <c r="AX51" s="33"/>
      <c r="AY51" s="34"/>
      <c r="AZ51" s="35"/>
      <c r="BA51" s="35"/>
    </row>
    <row r="52" spans="1:53" ht="26.25" customHeight="1" x14ac:dyDescent="0.15">
      <c r="A52" s="244" t="s">
        <v>62</v>
      </c>
      <c r="B52" s="245"/>
      <c r="C52" s="245"/>
      <c r="D52" s="245"/>
      <c r="E52" s="245"/>
      <c r="F52" s="245"/>
      <c r="G52" s="245"/>
      <c r="H52" s="245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  <c r="AA52" s="61"/>
      <c r="AB52" s="61"/>
      <c r="AC52" s="61"/>
      <c r="AD52" s="61"/>
      <c r="AE52" s="61"/>
      <c r="AF52" s="61"/>
      <c r="AG52" s="61"/>
      <c r="AH52" s="61"/>
      <c r="AI52" s="61"/>
      <c r="AJ52" s="61"/>
      <c r="AK52" s="61"/>
      <c r="AL52" s="61"/>
      <c r="AM52" s="61"/>
      <c r="AN52" s="61"/>
      <c r="AO52" s="61"/>
      <c r="AP52" s="61"/>
      <c r="AQ52" s="61"/>
      <c r="AR52" s="61"/>
      <c r="AS52" s="61"/>
      <c r="AT52" s="62"/>
      <c r="AV52" s="9"/>
      <c r="AW52" s="9"/>
    </row>
    <row r="53" spans="1:53" ht="26.25" customHeight="1" x14ac:dyDescent="0.15">
      <c r="A53" s="63"/>
      <c r="B53" s="64"/>
      <c r="C53" s="64"/>
      <c r="D53" s="64"/>
      <c r="E53" s="64"/>
      <c r="F53" s="64"/>
      <c r="G53" s="64"/>
      <c r="H53" s="64"/>
      <c r="I53" s="64"/>
      <c r="J53" s="64"/>
      <c r="K53" s="64"/>
      <c r="L53" s="64"/>
      <c r="M53" s="64"/>
      <c r="N53" s="64"/>
      <c r="O53" s="64"/>
      <c r="P53" s="64"/>
      <c r="Q53" s="64"/>
      <c r="R53" s="64"/>
      <c r="S53" s="64"/>
      <c r="T53" s="64"/>
      <c r="U53" s="64"/>
      <c r="V53" s="64"/>
      <c r="W53" s="64"/>
      <c r="X53" s="64"/>
      <c r="Y53" s="64"/>
      <c r="Z53" s="64"/>
      <c r="AA53" s="64"/>
      <c r="AB53" s="64"/>
      <c r="AC53" s="64"/>
      <c r="AD53" s="64"/>
      <c r="AE53" s="64"/>
      <c r="AF53" s="64"/>
      <c r="AG53" s="64"/>
      <c r="AH53" s="64"/>
      <c r="AI53" s="64"/>
      <c r="AJ53" s="64"/>
      <c r="AK53" s="64"/>
      <c r="AL53" s="64"/>
      <c r="AM53" s="64"/>
      <c r="AN53" s="64"/>
      <c r="AO53" s="64"/>
      <c r="AP53" s="64"/>
      <c r="AQ53" s="64"/>
      <c r="AR53" s="64"/>
      <c r="AS53" s="64"/>
      <c r="AT53" s="65"/>
    </row>
    <row r="54" spans="1:53" ht="26.25" customHeight="1" x14ac:dyDescent="0.15">
      <c r="A54" s="63"/>
      <c r="B54" s="64"/>
      <c r="C54" s="64"/>
      <c r="D54" s="64"/>
      <c r="E54" s="64"/>
      <c r="F54" s="64"/>
      <c r="G54" s="64"/>
      <c r="H54" s="64"/>
      <c r="I54" s="64"/>
      <c r="J54" s="64"/>
      <c r="K54" s="64"/>
      <c r="L54" s="64"/>
      <c r="M54" s="64"/>
      <c r="N54" s="64"/>
      <c r="O54" s="64"/>
      <c r="P54" s="64"/>
      <c r="Q54" s="64"/>
      <c r="R54" s="64"/>
      <c r="S54" s="64"/>
      <c r="T54" s="64"/>
      <c r="U54" s="64"/>
      <c r="V54" s="64"/>
      <c r="W54" s="64"/>
      <c r="X54" s="64"/>
      <c r="Y54" s="64"/>
      <c r="Z54" s="64"/>
      <c r="AA54" s="64"/>
      <c r="AB54" s="64"/>
      <c r="AC54" s="64"/>
      <c r="AD54" s="64"/>
      <c r="AE54" s="64"/>
      <c r="AF54" s="64"/>
      <c r="AG54" s="64"/>
      <c r="AH54" s="64"/>
      <c r="AI54" s="64"/>
      <c r="AJ54" s="64"/>
      <c r="AK54" s="64"/>
      <c r="AL54" s="64"/>
      <c r="AM54" s="64"/>
      <c r="AN54" s="64"/>
      <c r="AO54" s="64"/>
      <c r="AP54" s="64"/>
      <c r="AQ54" s="64"/>
      <c r="AR54" s="64"/>
      <c r="AS54" s="64"/>
      <c r="AT54" s="65"/>
    </row>
    <row r="55" spans="1:53" ht="26.25" customHeight="1" x14ac:dyDescent="0.15">
      <c r="A55" s="63"/>
      <c r="B55" s="64"/>
      <c r="C55" s="64"/>
      <c r="D55" s="64"/>
      <c r="E55" s="64"/>
      <c r="F55" s="64"/>
      <c r="G55" s="64"/>
      <c r="H55" s="64"/>
      <c r="I55" s="64"/>
      <c r="J55" s="64"/>
      <c r="K55" s="64"/>
      <c r="L55" s="64"/>
      <c r="M55" s="64"/>
      <c r="N55" s="64"/>
      <c r="O55" s="64"/>
      <c r="P55" s="64"/>
      <c r="Q55" s="64"/>
      <c r="R55" s="64"/>
      <c r="S55" s="64"/>
      <c r="T55" s="64"/>
      <c r="U55" s="64"/>
      <c r="V55" s="64"/>
      <c r="W55" s="64"/>
      <c r="X55" s="64"/>
      <c r="Y55" s="64"/>
      <c r="Z55" s="64"/>
      <c r="AA55" s="64"/>
      <c r="AB55" s="64"/>
      <c r="AC55" s="64"/>
      <c r="AD55" s="64"/>
      <c r="AE55" s="64"/>
      <c r="AF55" s="64"/>
      <c r="AG55" s="64"/>
      <c r="AH55" s="64"/>
      <c r="AI55" s="64"/>
      <c r="AJ55" s="64"/>
      <c r="AK55" s="64"/>
      <c r="AL55" s="64"/>
      <c r="AM55" s="64"/>
      <c r="AN55" s="64"/>
      <c r="AO55" s="64"/>
      <c r="AP55" s="64"/>
      <c r="AQ55" s="64"/>
      <c r="AR55" s="64"/>
      <c r="AS55" s="64"/>
      <c r="AT55" s="65"/>
    </row>
    <row r="56" spans="1:53" ht="26.25" customHeight="1" x14ac:dyDescent="0.15">
      <c r="A56" s="63"/>
      <c r="B56" s="64"/>
      <c r="C56" s="64"/>
      <c r="D56" s="64"/>
      <c r="E56" s="64"/>
      <c r="F56" s="64"/>
      <c r="G56" s="64"/>
      <c r="H56" s="64"/>
      <c r="I56" s="64"/>
      <c r="J56" s="64"/>
      <c r="K56" s="64"/>
      <c r="L56" s="64"/>
      <c r="M56" s="64"/>
      <c r="N56" s="64"/>
      <c r="O56" s="64"/>
      <c r="P56" s="64"/>
      <c r="Q56" s="64"/>
      <c r="R56" s="64"/>
      <c r="S56" s="64"/>
      <c r="T56" s="64"/>
      <c r="U56" s="64"/>
      <c r="V56" s="64"/>
      <c r="W56" s="64"/>
      <c r="X56" s="64"/>
      <c r="Y56" s="64"/>
      <c r="Z56" s="64"/>
      <c r="AA56" s="64"/>
      <c r="AB56" s="64"/>
      <c r="AC56" s="64"/>
      <c r="AD56" s="64"/>
      <c r="AE56" s="64"/>
      <c r="AF56" s="64"/>
      <c r="AG56" s="64"/>
      <c r="AH56" s="64"/>
      <c r="AI56" s="64"/>
      <c r="AJ56" s="64"/>
      <c r="AK56" s="64"/>
      <c r="AL56" s="64"/>
      <c r="AM56" s="64"/>
      <c r="AN56" s="64"/>
      <c r="AO56" s="64"/>
      <c r="AP56" s="64"/>
      <c r="AQ56" s="64"/>
      <c r="AR56" s="64"/>
      <c r="AS56" s="64"/>
      <c r="AT56" s="65"/>
    </row>
    <row r="57" spans="1:53" ht="26.25" customHeight="1" x14ac:dyDescent="0.15">
      <c r="A57" s="63"/>
      <c r="B57" s="64"/>
      <c r="C57" s="64"/>
      <c r="D57" s="64"/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4"/>
      <c r="AB57" s="64"/>
      <c r="AC57" s="64"/>
      <c r="AD57" s="64"/>
      <c r="AE57" s="64"/>
      <c r="AF57" s="64"/>
      <c r="AG57" s="64"/>
      <c r="AH57" s="64"/>
      <c r="AI57" s="64"/>
      <c r="AJ57" s="64"/>
      <c r="AK57" s="64"/>
      <c r="AL57" s="64"/>
      <c r="AM57" s="64"/>
      <c r="AN57" s="64"/>
      <c r="AO57" s="64"/>
      <c r="AP57" s="64"/>
      <c r="AQ57" s="64"/>
      <c r="AR57" s="64"/>
      <c r="AS57" s="64"/>
      <c r="AT57" s="65"/>
      <c r="AU57" s="2"/>
    </row>
    <row r="58" spans="1:53" ht="26.25" customHeight="1" x14ac:dyDescent="0.15">
      <c r="A58" s="63"/>
      <c r="B58" s="64"/>
      <c r="C58" s="64"/>
      <c r="D58" s="64"/>
      <c r="E58" s="64"/>
      <c r="F58" s="64"/>
      <c r="G58" s="64"/>
      <c r="H58" s="64"/>
      <c r="I58" s="64"/>
      <c r="J58" s="64"/>
      <c r="K58" s="64"/>
      <c r="L58" s="64"/>
      <c r="M58" s="64"/>
      <c r="N58" s="64"/>
      <c r="O58" s="64"/>
      <c r="P58" s="64"/>
      <c r="Q58" s="64"/>
      <c r="R58" s="64"/>
      <c r="S58" s="64"/>
      <c r="T58" s="64"/>
      <c r="U58" s="64"/>
      <c r="V58" s="64"/>
      <c r="W58" s="64"/>
      <c r="X58" s="64"/>
      <c r="Y58" s="64"/>
      <c r="Z58" s="64"/>
      <c r="AA58" s="64"/>
      <c r="AB58" s="64"/>
      <c r="AC58" s="64"/>
      <c r="AD58" s="64"/>
      <c r="AE58" s="64"/>
      <c r="AF58" s="64"/>
      <c r="AG58" s="64"/>
      <c r="AH58" s="64"/>
      <c r="AI58" s="64"/>
      <c r="AJ58" s="64"/>
      <c r="AK58" s="64"/>
      <c r="AL58" s="64"/>
      <c r="AM58" s="64"/>
      <c r="AN58" s="64"/>
      <c r="AO58" s="64"/>
      <c r="AP58" s="64"/>
      <c r="AQ58" s="64"/>
      <c r="AR58" s="64"/>
      <c r="AS58" s="64"/>
      <c r="AT58" s="65"/>
      <c r="AU58" s="2"/>
      <c r="AV58" s="9"/>
      <c r="AW58" s="9"/>
      <c r="AX58" s="9"/>
      <c r="AY58" s="9"/>
      <c r="AZ58" s="9"/>
      <c r="BA58" s="9"/>
    </row>
    <row r="59" spans="1:53" ht="26.25" customHeight="1" x14ac:dyDescent="0.15">
      <c r="A59" s="63"/>
      <c r="B59" s="64"/>
      <c r="C59" s="64"/>
      <c r="D59" s="64"/>
      <c r="E59" s="64"/>
      <c r="F59" s="64"/>
      <c r="G59" s="64"/>
      <c r="H59" s="64"/>
      <c r="I59" s="64"/>
      <c r="J59" s="64"/>
      <c r="K59" s="64"/>
      <c r="L59" s="64"/>
      <c r="M59" s="64"/>
      <c r="N59" s="64"/>
      <c r="O59" s="64"/>
      <c r="P59" s="64"/>
      <c r="Q59" s="64"/>
      <c r="R59" s="64"/>
      <c r="S59" s="64"/>
      <c r="T59" s="64"/>
      <c r="U59" s="64"/>
      <c r="V59" s="64"/>
      <c r="W59" s="64"/>
      <c r="X59" s="64"/>
      <c r="Y59" s="64"/>
      <c r="Z59" s="64"/>
      <c r="AA59" s="64"/>
      <c r="AB59" s="64"/>
      <c r="AC59" s="64"/>
      <c r="AD59" s="64"/>
      <c r="AE59" s="64"/>
      <c r="AF59" s="64"/>
      <c r="AG59" s="64"/>
      <c r="AH59" s="64"/>
      <c r="AI59" s="64"/>
      <c r="AJ59" s="64"/>
      <c r="AK59" s="64"/>
      <c r="AL59" s="64"/>
      <c r="AM59" s="64"/>
      <c r="AN59" s="64"/>
      <c r="AO59" s="64"/>
      <c r="AP59" s="64"/>
      <c r="AQ59" s="64"/>
      <c r="AR59" s="64"/>
      <c r="AS59" s="64"/>
      <c r="AT59" s="65"/>
      <c r="AU59" s="2"/>
      <c r="AV59" s="2"/>
    </row>
    <row r="60" spans="1:53" ht="26.25" customHeight="1" x14ac:dyDescent="0.15">
      <c r="A60" s="63"/>
      <c r="B60" s="64"/>
      <c r="C60" s="64"/>
      <c r="D60" s="64"/>
      <c r="E60" s="64"/>
      <c r="F60" s="64"/>
      <c r="G60" s="64"/>
      <c r="H60" s="64"/>
      <c r="I60" s="64"/>
      <c r="J60" s="64"/>
      <c r="K60" s="64"/>
      <c r="L60" s="64"/>
      <c r="M60" s="64"/>
      <c r="N60" s="64"/>
      <c r="O60" s="64"/>
      <c r="P60" s="64"/>
      <c r="Q60" s="64"/>
      <c r="R60" s="64"/>
      <c r="S60" s="64"/>
      <c r="T60" s="64"/>
      <c r="U60" s="64"/>
      <c r="V60" s="64"/>
      <c r="W60" s="64"/>
      <c r="X60" s="64"/>
      <c r="Y60" s="64"/>
      <c r="Z60" s="64"/>
      <c r="AA60" s="64"/>
      <c r="AB60" s="64"/>
      <c r="AC60" s="64"/>
      <c r="AD60" s="64"/>
      <c r="AE60" s="64"/>
      <c r="AF60" s="64"/>
      <c r="AG60" s="64"/>
      <c r="AH60" s="64"/>
      <c r="AI60" s="64"/>
      <c r="AJ60" s="64"/>
      <c r="AK60" s="64"/>
      <c r="AL60" s="64"/>
      <c r="AM60" s="64"/>
      <c r="AN60" s="64"/>
      <c r="AO60" s="64"/>
      <c r="AP60" s="64"/>
      <c r="AQ60" s="64"/>
      <c r="AR60" s="64"/>
      <c r="AS60" s="64"/>
      <c r="AT60" s="65"/>
      <c r="AU60" s="2"/>
      <c r="AV60" s="2"/>
    </row>
    <row r="61" spans="1:53" ht="26.25" customHeight="1" x14ac:dyDescent="0.15">
      <c r="A61" s="63"/>
      <c r="B61" s="64"/>
      <c r="C61" s="64"/>
      <c r="D61" s="64"/>
      <c r="E61" s="64"/>
      <c r="F61" s="64"/>
      <c r="G61" s="64"/>
      <c r="H61" s="64"/>
      <c r="I61" s="64"/>
      <c r="J61" s="64"/>
      <c r="K61" s="64"/>
      <c r="L61" s="64"/>
      <c r="M61" s="64"/>
      <c r="N61" s="64"/>
      <c r="O61" s="64"/>
      <c r="P61" s="64"/>
      <c r="Q61" s="64"/>
      <c r="R61" s="64"/>
      <c r="S61" s="64"/>
      <c r="T61" s="64"/>
      <c r="U61" s="64"/>
      <c r="V61" s="64"/>
      <c r="W61" s="64"/>
      <c r="X61" s="64"/>
      <c r="Y61" s="64"/>
      <c r="Z61" s="64"/>
      <c r="AA61" s="64"/>
      <c r="AB61" s="64"/>
      <c r="AC61" s="64"/>
      <c r="AD61" s="64"/>
      <c r="AE61" s="64"/>
      <c r="AF61" s="64"/>
      <c r="AG61" s="64"/>
      <c r="AH61" s="64"/>
      <c r="AI61" s="64"/>
      <c r="AJ61" s="64"/>
      <c r="AK61" s="64"/>
      <c r="AL61" s="64"/>
      <c r="AM61" s="64"/>
      <c r="AN61" s="64"/>
      <c r="AO61" s="64"/>
      <c r="AP61" s="64"/>
      <c r="AQ61" s="64"/>
      <c r="AR61" s="64"/>
      <c r="AS61" s="64"/>
      <c r="AT61" s="65"/>
      <c r="AU61" s="2"/>
    </row>
    <row r="62" spans="1:53" ht="26.25" customHeight="1" x14ac:dyDescent="0.15">
      <c r="A62" s="63"/>
      <c r="B62" s="64"/>
      <c r="C62" s="64"/>
      <c r="D62" s="64"/>
      <c r="E62" s="64"/>
      <c r="F62" s="64"/>
      <c r="G62" s="64"/>
      <c r="H62" s="64"/>
      <c r="I62" s="64"/>
      <c r="J62" s="64"/>
      <c r="K62" s="64"/>
      <c r="L62" s="64"/>
      <c r="M62" s="64"/>
      <c r="N62" s="64"/>
      <c r="O62" s="64"/>
      <c r="P62" s="64"/>
      <c r="Q62" s="64"/>
      <c r="R62" s="64"/>
      <c r="S62" s="64"/>
      <c r="T62" s="64"/>
      <c r="U62" s="64"/>
      <c r="V62" s="64"/>
      <c r="W62" s="64"/>
      <c r="X62" s="64"/>
      <c r="Y62" s="64"/>
      <c r="Z62" s="64"/>
      <c r="AA62" s="64"/>
      <c r="AB62" s="64"/>
      <c r="AC62" s="64"/>
      <c r="AD62" s="64"/>
      <c r="AE62" s="64"/>
      <c r="AF62" s="64"/>
      <c r="AG62" s="64"/>
      <c r="AH62" s="64"/>
      <c r="AI62" s="64"/>
      <c r="AJ62" s="64"/>
      <c r="AK62" s="64"/>
      <c r="AL62" s="64"/>
      <c r="AM62" s="64"/>
      <c r="AN62" s="64"/>
      <c r="AO62" s="64"/>
      <c r="AP62" s="64"/>
      <c r="AQ62" s="64"/>
      <c r="AR62" s="64"/>
      <c r="AS62" s="64"/>
      <c r="AT62" s="65"/>
      <c r="AU62" s="2"/>
    </row>
    <row r="63" spans="1:53" ht="26.25" customHeight="1" x14ac:dyDescent="0.15">
      <c r="A63" s="63"/>
      <c r="B63" s="64"/>
      <c r="C63" s="64"/>
      <c r="D63" s="64"/>
      <c r="E63" s="64"/>
      <c r="F63" s="64"/>
      <c r="G63" s="64"/>
      <c r="H63" s="64"/>
      <c r="I63" s="64"/>
      <c r="J63" s="64"/>
      <c r="K63" s="64"/>
      <c r="L63" s="64"/>
      <c r="M63" s="64"/>
      <c r="N63" s="64"/>
      <c r="O63" s="64"/>
      <c r="P63" s="64"/>
      <c r="Q63" s="64"/>
      <c r="R63" s="64"/>
      <c r="S63" s="64"/>
      <c r="T63" s="64"/>
      <c r="U63" s="64"/>
      <c r="V63" s="64"/>
      <c r="W63" s="64"/>
      <c r="X63" s="64"/>
      <c r="Y63" s="64"/>
      <c r="Z63" s="64"/>
      <c r="AA63" s="64"/>
      <c r="AB63" s="64"/>
      <c r="AC63" s="64"/>
      <c r="AD63" s="64"/>
      <c r="AE63" s="64"/>
      <c r="AF63" s="64"/>
      <c r="AG63" s="64"/>
      <c r="AH63" s="64"/>
      <c r="AI63" s="64"/>
      <c r="AJ63" s="64"/>
      <c r="AK63" s="64"/>
      <c r="AL63" s="64"/>
      <c r="AM63" s="64"/>
      <c r="AN63" s="64"/>
      <c r="AO63" s="64"/>
      <c r="AP63" s="64"/>
      <c r="AQ63" s="64"/>
      <c r="AR63" s="64"/>
      <c r="AS63" s="64"/>
      <c r="AT63" s="65"/>
      <c r="AU63" s="2"/>
    </row>
    <row r="64" spans="1:53" ht="26.25" customHeight="1" x14ac:dyDescent="0.15">
      <c r="A64" s="63"/>
      <c r="B64" s="64"/>
      <c r="C64" s="64"/>
      <c r="D64" s="64"/>
      <c r="E64" s="64"/>
      <c r="F64" s="64"/>
      <c r="G64" s="64"/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4"/>
      <c r="Z64" s="64"/>
      <c r="AA64" s="64"/>
      <c r="AB64" s="64"/>
      <c r="AC64" s="64"/>
      <c r="AD64" s="64"/>
      <c r="AE64" s="64"/>
      <c r="AF64" s="64"/>
      <c r="AG64" s="64"/>
      <c r="AH64" s="64"/>
      <c r="AI64" s="64"/>
      <c r="AJ64" s="64"/>
      <c r="AK64" s="64"/>
      <c r="AL64" s="64"/>
      <c r="AM64" s="64"/>
      <c r="AN64" s="64"/>
      <c r="AO64" s="64"/>
      <c r="AP64" s="64"/>
      <c r="AQ64" s="64"/>
      <c r="AR64" s="64"/>
      <c r="AS64" s="64"/>
      <c r="AT64" s="65"/>
      <c r="AU64" s="2"/>
    </row>
    <row r="65" spans="1:47" ht="26.25" customHeight="1" x14ac:dyDescent="0.15">
      <c r="A65" s="63"/>
      <c r="B65" s="64"/>
      <c r="C65" s="64"/>
      <c r="D65" s="64"/>
      <c r="E65" s="64"/>
      <c r="F65" s="64"/>
      <c r="G65" s="64"/>
      <c r="H65" s="64"/>
      <c r="I65" s="64"/>
      <c r="J65" s="64"/>
      <c r="K65" s="64"/>
      <c r="L65" s="64"/>
      <c r="M65" s="64"/>
      <c r="N65" s="64"/>
      <c r="O65" s="64"/>
      <c r="P65" s="64"/>
      <c r="Q65" s="64"/>
      <c r="R65" s="64"/>
      <c r="S65" s="64"/>
      <c r="T65" s="64"/>
      <c r="U65" s="64"/>
      <c r="V65" s="64"/>
      <c r="W65" s="64"/>
      <c r="X65" s="64"/>
      <c r="Y65" s="64"/>
      <c r="Z65" s="64"/>
      <c r="AA65" s="64"/>
      <c r="AB65" s="64"/>
      <c r="AC65" s="64"/>
      <c r="AD65" s="64"/>
      <c r="AE65" s="64"/>
      <c r="AF65" s="64"/>
      <c r="AG65" s="64"/>
      <c r="AH65" s="64"/>
      <c r="AI65" s="64"/>
      <c r="AJ65" s="64"/>
      <c r="AK65" s="64"/>
      <c r="AL65" s="64"/>
      <c r="AM65" s="64"/>
      <c r="AN65" s="64"/>
      <c r="AO65" s="64"/>
      <c r="AP65" s="64"/>
      <c r="AQ65" s="64"/>
      <c r="AR65" s="64"/>
      <c r="AS65" s="64"/>
      <c r="AT65" s="65"/>
      <c r="AU65" s="2"/>
    </row>
    <row r="66" spans="1:47" ht="26.25" customHeight="1" x14ac:dyDescent="0.15">
      <c r="A66" s="63"/>
      <c r="B66" s="64"/>
      <c r="C66" s="64"/>
      <c r="D66" s="64"/>
      <c r="E66" s="64"/>
      <c r="F66" s="64"/>
      <c r="G66" s="64"/>
      <c r="H66" s="64"/>
      <c r="I66" s="64"/>
      <c r="J66" s="64"/>
      <c r="K66" s="64"/>
      <c r="L66" s="64"/>
      <c r="M66" s="64"/>
      <c r="N66" s="64"/>
      <c r="O66" s="64"/>
      <c r="P66" s="64"/>
      <c r="Q66" s="64"/>
      <c r="R66" s="64"/>
      <c r="S66" s="64"/>
      <c r="T66" s="64"/>
      <c r="U66" s="64"/>
      <c r="V66" s="64"/>
      <c r="W66" s="64"/>
      <c r="X66" s="64"/>
      <c r="Y66" s="64"/>
      <c r="Z66" s="64"/>
      <c r="AA66" s="64"/>
      <c r="AB66" s="64"/>
      <c r="AC66" s="64"/>
      <c r="AD66" s="64"/>
      <c r="AE66" s="64"/>
      <c r="AF66" s="64"/>
      <c r="AG66" s="64"/>
      <c r="AH66" s="64"/>
      <c r="AI66" s="64"/>
      <c r="AJ66" s="64"/>
      <c r="AK66" s="64"/>
      <c r="AL66" s="64"/>
      <c r="AM66" s="64"/>
      <c r="AN66" s="64"/>
      <c r="AO66" s="64"/>
      <c r="AP66" s="64"/>
      <c r="AQ66" s="64"/>
      <c r="AR66" s="64"/>
      <c r="AS66" s="64"/>
      <c r="AT66" s="65"/>
      <c r="AU66" s="2"/>
    </row>
    <row r="67" spans="1:47" ht="26.25" customHeight="1" x14ac:dyDescent="0.15">
      <c r="A67" s="63"/>
      <c r="B67" s="64"/>
      <c r="C67" s="64"/>
      <c r="D67" s="64"/>
      <c r="E67" s="64"/>
      <c r="F67" s="64"/>
      <c r="G67" s="64"/>
      <c r="H67" s="64"/>
      <c r="I67" s="64"/>
      <c r="J67" s="64"/>
      <c r="K67" s="64"/>
      <c r="L67" s="64"/>
      <c r="M67" s="64"/>
      <c r="N67" s="64"/>
      <c r="O67" s="64"/>
      <c r="P67" s="64"/>
      <c r="Q67" s="64"/>
      <c r="R67" s="64"/>
      <c r="S67" s="64"/>
      <c r="T67" s="64"/>
      <c r="U67" s="64"/>
      <c r="V67" s="64"/>
      <c r="W67" s="64"/>
      <c r="X67" s="64"/>
      <c r="Y67" s="64"/>
      <c r="Z67" s="64"/>
      <c r="AA67" s="64"/>
      <c r="AB67" s="64"/>
      <c r="AC67" s="64"/>
      <c r="AD67" s="64"/>
      <c r="AE67" s="64"/>
      <c r="AF67" s="64"/>
      <c r="AG67" s="64"/>
      <c r="AH67" s="64"/>
      <c r="AI67" s="64"/>
      <c r="AJ67" s="64"/>
      <c r="AK67" s="64"/>
      <c r="AL67" s="64"/>
      <c r="AM67" s="64"/>
      <c r="AN67" s="64"/>
      <c r="AO67" s="64"/>
      <c r="AP67" s="64"/>
      <c r="AQ67" s="64"/>
      <c r="AR67" s="64"/>
      <c r="AS67" s="64"/>
      <c r="AT67" s="65"/>
      <c r="AU67" s="2"/>
    </row>
    <row r="68" spans="1:47" ht="26.25" customHeight="1" x14ac:dyDescent="0.15">
      <c r="A68" s="63"/>
      <c r="B68" s="64"/>
      <c r="C68" s="64"/>
      <c r="D68" s="64"/>
      <c r="E68" s="64"/>
      <c r="F68" s="64"/>
      <c r="G68" s="64"/>
      <c r="H68" s="64"/>
      <c r="I68" s="64"/>
      <c r="J68" s="64"/>
      <c r="K68" s="64"/>
      <c r="L68" s="64"/>
      <c r="M68" s="64"/>
      <c r="N68" s="64"/>
      <c r="O68" s="64"/>
      <c r="P68" s="64"/>
      <c r="Q68" s="64"/>
      <c r="R68" s="64"/>
      <c r="S68" s="64"/>
      <c r="T68" s="64"/>
      <c r="U68" s="64"/>
      <c r="V68" s="64"/>
      <c r="W68" s="64"/>
      <c r="X68" s="64"/>
      <c r="Y68" s="64"/>
      <c r="Z68" s="64"/>
      <c r="AA68" s="64"/>
      <c r="AB68" s="64"/>
      <c r="AC68" s="64"/>
      <c r="AD68" s="64"/>
      <c r="AE68" s="64"/>
      <c r="AF68" s="64"/>
      <c r="AG68" s="64"/>
      <c r="AH68" s="64"/>
      <c r="AI68" s="64"/>
      <c r="AJ68" s="64"/>
      <c r="AK68" s="64"/>
      <c r="AL68" s="64"/>
      <c r="AM68" s="64"/>
      <c r="AN68" s="64"/>
      <c r="AO68" s="64"/>
      <c r="AP68" s="64"/>
      <c r="AQ68" s="64"/>
      <c r="AR68" s="64"/>
      <c r="AS68" s="64"/>
      <c r="AT68" s="65"/>
      <c r="AU68" s="2"/>
    </row>
    <row r="69" spans="1:47" ht="26.25" customHeight="1" x14ac:dyDescent="0.15">
      <c r="A69" s="63"/>
      <c r="B69" s="64"/>
      <c r="C69" s="64"/>
      <c r="D69" s="64"/>
      <c r="E69" s="64"/>
      <c r="F69" s="64"/>
      <c r="G69" s="64"/>
      <c r="H69" s="64"/>
      <c r="I69" s="64"/>
      <c r="J69" s="64"/>
      <c r="K69" s="64"/>
      <c r="L69" s="64"/>
      <c r="M69" s="64"/>
      <c r="N69" s="64"/>
      <c r="O69" s="64"/>
      <c r="P69" s="64"/>
      <c r="Q69" s="64"/>
      <c r="R69" s="64"/>
      <c r="S69" s="64"/>
      <c r="T69" s="64"/>
      <c r="U69" s="64"/>
      <c r="V69" s="64"/>
      <c r="W69" s="64"/>
      <c r="X69" s="64"/>
      <c r="Y69" s="64"/>
      <c r="Z69" s="64"/>
      <c r="AA69" s="64"/>
      <c r="AB69" s="64"/>
      <c r="AC69" s="64"/>
      <c r="AD69" s="64"/>
      <c r="AE69" s="64"/>
      <c r="AF69" s="64"/>
      <c r="AG69" s="64"/>
      <c r="AH69" s="64"/>
      <c r="AI69" s="64"/>
      <c r="AJ69" s="64"/>
      <c r="AK69" s="64"/>
      <c r="AL69" s="64"/>
      <c r="AM69" s="64"/>
      <c r="AN69" s="64"/>
      <c r="AO69" s="64"/>
      <c r="AP69" s="64"/>
      <c r="AQ69" s="64"/>
      <c r="AR69" s="64"/>
      <c r="AS69" s="64"/>
      <c r="AT69" s="65"/>
      <c r="AU69" s="2"/>
    </row>
    <row r="70" spans="1:47" ht="26.25" customHeight="1" x14ac:dyDescent="0.15">
      <c r="A70" s="63"/>
      <c r="B70" s="64"/>
      <c r="C70" s="64"/>
      <c r="D70" s="64"/>
      <c r="E70" s="64"/>
      <c r="F70" s="64"/>
      <c r="G70" s="64"/>
      <c r="H70" s="64"/>
      <c r="I70" s="64"/>
      <c r="J70" s="64"/>
      <c r="K70" s="64"/>
      <c r="L70" s="64"/>
      <c r="M70" s="64"/>
      <c r="N70" s="64"/>
      <c r="O70" s="64"/>
      <c r="P70" s="64"/>
      <c r="Q70" s="64"/>
      <c r="R70" s="64"/>
      <c r="S70" s="64"/>
      <c r="T70" s="64"/>
      <c r="U70" s="64"/>
      <c r="V70" s="64"/>
      <c r="W70" s="64"/>
      <c r="X70" s="64"/>
      <c r="Y70" s="64"/>
      <c r="Z70" s="64"/>
      <c r="AA70" s="64"/>
      <c r="AB70" s="64"/>
      <c r="AC70" s="64"/>
      <c r="AD70" s="64"/>
      <c r="AE70" s="64"/>
      <c r="AF70" s="64"/>
      <c r="AG70" s="64"/>
      <c r="AH70" s="64"/>
      <c r="AI70" s="64"/>
      <c r="AJ70" s="64"/>
      <c r="AK70" s="64"/>
      <c r="AL70" s="64"/>
      <c r="AM70" s="64"/>
      <c r="AN70" s="64"/>
      <c r="AO70" s="64"/>
      <c r="AP70" s="64"/>
      <c r="AQ70" s="64"/>
      <c r="AR70" s="64"/>
      <c r="AS70" s="64"/>
      <c r="AT70" s="65"/>
      <c r="AU70" s="2"/>
    </row>
    <row r="71" spans="1:47" ht="26.25" customHeight="1" thickBot="1" x14ac:dyDescent="0.2">
      <c r="A71" s="66"/>
      <c r="B71" s="67"/>
      <c r="C71" s="67"/>
      <c r="D71" s="67"/>
      <c r="E71" s="67"/>
      <c r="F71" s="67"/>
      <c r="G71" s="67"/>
      <c r="H71" s="67"/>
      <c r="I71" s="67"/>
      <c r="J71" s="67"/>
      <c r="K71" s="67"/>
      <c r="L71" s="67"/>
      <c r="M71" s="67"/>
      <c r="N71" s="67"/>
      <c r="O71" s="67"/>
      <c r="P71" s="67"/>
      <c r="Q71" s="67"/>
      <c r="R71" s="67"/>
      <c r="S71" s="67"/>
      <c r="T71" s="67"/>
      <c r="U71" s="67"/>
      <c r="V71" s="67"/>
      <c r="W71" s="67"/>
      <c r="X71" s="67"/>
      <c r="Y71" s="67"/>
      <c r="Z71" s="67"/>
      <c r="AA71" s="67"/>
      <c r="AB71" s="67"/>
      <c r="AC71" s="67"/>
      <c r="AD71" s="67"/>
      <c r="AE71" s="67"/>
      <c r="AF71" s="67"/>
      <c r="AG71" s="67"/>
      <c r="AH71" s="67"/>
      <c r="AI71" s="67"/>
      <c r="AJ71" s="67"/>
      <c r="AK71" s="67"/>
      <c r="AL71" s="67"/>
      <c r="AM71" s="67"/>
      <c r="AN71" s="67"/>
      <c r="AO71" s="67"/>
      <c r="AP71" s="67"/>
      <c r="AQ71" s="67"/>
      <c r="AR71" s="67"/>
      <c r="AS71" s="67"/>
      <c r="AT71" s="68"/>
    </row>
  </sheetData>
  <sheetProtection algorithmName="SHA-512" hashValue="6Fyt/mGAawq/ckO1Ky7CE5Jgl3OO55G7PV++9Dh+bk8P6cpZ1q5NxWI6zYJqHOIIszvTVZt1zRagLIbTHD+CVA==" saltValue="K2ZuvLvw9rrJYc10ILV6mQ==" spinCount="100000" sheet="1" objects="1" scenarios="1" selectLockedCells="1"/>
  <mergeCells count="405">
    <mergeCell ref="I46:J48"/>
    <mergeCell ref="S46:T46"/>
    <mergeCell ref="V46:W46"/>
    <mergeCell ref="Y46:Z46"/>
    <mergeCell ref="AB46:AC46"/>
    <mergeCell ref="AE46:AF46"/>
    <mergeCell ref="AH46:AI46"/>
    <mergeCell ref="Z44:AA44"/>
    <mergeCell ref="AB44:AH44"/>
    <mergeCell ref="AI44:AJ44"/>
    <mergeCell ref="AB48:AC48"/>
    <mergeCell ref="AE48:AF48"/>
    <mergeCell ref="AH48:AI48"/>
    <mergeCell ref="AK13:AR13"/>
    <mergeCell ref="AS12:AT12"/>
    <mergeCell ref="AS13:AT13"/>
    <mergeCell ref="AS14:AT14"/>
    <mergeCell ref="AS11:AT11"/>
    <mergeCell ref="A25:H27"/>
    <mergeCell ref="S25:AA25"/>
    <mergeCell ref="AB25:AJ25"/>
    <mergeCell ref="AK25:AO25"/>
    <mergeCell ref="AP25:AT25"/>
    <mergeCell ref="I26:J28"/>
    <mergeCell ref="K26:R26"/>
    <mergeCell ref="S26:Y26"/>
    <mergeCell ref="Z26:AA26"/>
    <mergeCell ref="AB26:AH26"/>
    <mergeCell ref="AI26:AJ26"/>
    <mergeCell ref="AK26:AM26"/>
    <mergeCell ref="AN26:AO26"/>
    <mergeCell ref="AQ26:AR26"/>
    <mergeCell ref="AS26:AT26"/>
    <mergeCell ref="I22:J24"/>
    <mergeCell ref="S27:Y27"/>
    <mergeCell ref="Z27:AA27"/>
    <mergeCell ref="AB27:AH27"/>
    <mergeCell ref="AB29:AC29"/>
    <mergeCell ref="AE29:AF29"/>
    <mergeCell ref="AH29:AI29"/>
    <mergeCell ref="AK29:AM29"/>
    <mergeCell ref="AN29:AO29"/>
    <mergeCell ref="AQ29:AR29"/>
    <mergeCell ref="AS29:AT29"/>
    <mergeCell ref="A42:H44"/>
    <mergeCell ref="AK14:AR14"/>
    <mergeCell ref="A32:H32"/>
    <mergeCell ref="A33:H33"/>
    <mergeCell ref="A34:H34"/>
    <mergeCell ref="S34:Y34"/>
    <mergeCell ref="Z34:AA34"/>
    <mergeCell ref="AB34:AH34"/>
    <mergeCell ref="AI34:AJ34"/>
    <mergeCell ref="I32:J34"/>
    <mergeCell ref="A35:E35"/>
    <mergeCell ref="F35:AT35"/>
    <mergeCell ref="A36:AT36"/>
    <mergeCell ref="S30:T30"/>
    <mergeCell ref="V30:W30"/>
    <mergeCell ref="Y30:Z30"/>
    <mergeCell ref="AB30:AC30"/>
    <mergeCell ref="AB28:AH28"/>
    <mergeCell ref="AI28:AJ28"/>
    <mergeCell ref="AK28:AM28"/>
    <mergeCell ref="AN28:AO28"/>
    <mergeCell ref="AQ28:AR28"/>
    <mergeCell ref="AS28:AT28"/>
    <mergeCell ref="AI27:AJ27"/>
    <mergeCell ref="AK27:AM27"/>
    <mergeCell ref="AN27:AO27"/>
    <mergeCell ref="AQ27:AR27"/>
    <mergeCell ref="AS27:AT27"/>
    <mergeCell ref="K25:R25"/>
    <mergeCell ref="A48:H48"/>
    <mergeCell ref="A49:H49"/>
    <mergeCell ref="K44:R44"/>
    <mergeCell ref="S44:Y44"/>
    <mergeCell ref="S48:T48"/>
    <mergeCell ref="V48:W48"/>
    <mergeCell ref="Y48:Z48"/>
    <mergeCell ref="K46:R46"/>
    <mergeCell ref="K45:R45"/>
    <mergeCell ref="S45:Y45"/>
    <mergeCell ref="Z45:AA45"/>
    <mergeCell ref="K34:R34"/>
    <mergeCell ref="I29:J31"/>
    <mergeCell ref="S29:T29"/>
    <mergeCell ref="K43:R43"/>
    <mergeCell ref="S43:Y43"/>
    <mergeCell ref="Z43:AA43"/>
    <mergeCell ref="I42:J42"/>
    <mergeCell ref="K42:R42"/>
    <mergeCell ref="K27:R27"/>
    <mergeCell ref="K28:R28"/>
    <mergeCell ref="S28:Y28"/>
    <mergeCell ref="I43:J45"/>
    <mergeCell ref="A50:H50"/>
    <mergeCell ref="K50:R50"/>
    <mergeCell ref="A51:H51"/>
    <mergeCell ref="K51:R51"/>
    <mergeCell ref="S51:Y51"/>
    <mergeCell ref="Z51:AA51"/>
    <mergeCell ref="AB51:AH51"/>
    <mergeCell ref="AI51:AJ51"/>
    <mergeCell ref="S49:Y49"/>
    <mergeCell ref="Z49:AA49"/>
    <mergeCell ref="AB49:AH49"/>
    <mergeCell ref="AI49:AJ49"/>
    <mergeCell ref="I49:J51"/>
    <mergeCell ref="S50:Y50"/>
    <mergeCell ref="Z50:AA50"/>
    <mergeCell ref="AB50:AH50"/>
    <mergeCell ref="AI50:AJ50"/>
    <mergeCell ref="AE30:AF30"/>
    <mergeCell ref="AH30:AI30"/>
    <mergeCell ref="AB31:AC31"/>
    <mergeCell ref="AE31:AF31"/>
    <mergeCell ref="AK34:AM34"/>
    <mergeCell ref="AN48:AO48"/>
    <mergeCell ref="AQ48:AR48"/>
    <mergeCell ref="AS48:AT48"/>
    <mergeCell ref="AK47:AM47"/>
    <mergeCell ref="AK46:AM46"/>
    <mergeCell ref="AN46:AO46"/>
    <mergeCell ref="AQ46:AR46"/>
    <mergeCell ref="AS46:AT46"/>
    <mergeCell ref="AB45:AH45"/>
    <mergeCell ref="AI45:AJ45"/>
    <mergeCell ref="AK45:AM45"/>
    <mergeCell ref="AN45:AO45"/>
    <mergeCell ref="AS47:AT47"/>
    <mergeCell ref="AK48:AM48"/>
    <mergeCell ref="AN31:AO31"/>
    <mergeCell ref="AN32:AO32"/>
    <mergeCell ref="AQ31:AR31"/>
    <mergeCell ref="AQ32:AR32"/>
    <mergeCell ref="AB43:AH43"/>
    <mergeCell ref="AK43:AM43"/>
    <mergeCell ref="AN43:AO43"/>
    <mergeCell ref="AI43:AJ43"/>
    <mergeCell ref="AK44:AM44"/>
    <mergeCell ref="AN44:AO44"/>
    <mergeCell ref="AH31:AI31"/>
    <mergeCell ref="AS49:AT49"/>
    <mergeCell ref="AQ47:AR47"/>
    <mergeCell ref="AQ45:AR45"/>
    <mergeCell ref="AS45:AT45"/>
    <mergeCell ref="AQ44:AR44"/>
    <mergeCell ref="AS44:AT44"/>
    <mergeCell ref="AQ43:AR43"/>
    <mergeCell ref="AS43:AT43"/>
    <mergeCell ref="AF41:AT41"/>
    <mergeCell ref="A23:H23"/>
    <mergeCell ref="A24:H24"/>
    <mergeCell ref="A52:H52"/>
    <mergeCell ref="AK51:AM51"/>
    <mergeCell ref="AN51:AO51"/>
    <mergeCell ref="AQ51:AR51"/>
    <mergeCell ref="AS51:AT51"/>
    <mergeCell ref="K48:R48"/>
    <mergeCell ref="K49:R49"/>
    <mergeCell ref="S47:T47"/>
    <mergeCell ref="V47:W47"/>
    <mergeCell ref="Y47:Z47"/>
    <mergeCell ref="AB47:AC47"/>
    <mergeCell ref="AE47:AF47"/>
    <mergeCell ref="AH47:AI47"/>
    <mergeCell ref="K47:R47"/>
    <mergeCell ref="AN47:AO47"/>
    <mergeCell ref="AK50:AM50"/>
    <mergeCell ref="AN50:AO50"/>
    <mergeCell ref="AQ50:AR50"/>
    <mergeCell ref="AS50:AT50"/>
    <mergeCell ref="AK49:AM49"/>
    <mergeCell ref="AN49:AO49"/>
    <mergeCell ref="AQ49:AR49"/>
    <mergeCell ref="A22:H22"/>
    <mergeCell ref="V21:W21"/>
    <mergeCell ref="S19:T19"/>
    <mergeCell ref="S42:AA42"/>
    <mergeCell ref="AB42:AJ42"/>
    <mergeCell ref="AK42:AO42"/>
    <mergeCell ref="AP42:AT42"/>
    <mergeCell ref="K18:R18"/>
    <mergeCell ref="I19:J21"/>
    <mergeCell ref="A41:H41"/>
    <mergeCell ref="I41:N41"/>
    <mergeCell ref="O41:Q41"/>
    <mergeCell ref="R41:W41"/>
    <mergeCell ref="X41:AE41"/>
    <mergeCell ref="A31:H31"/>
    <mergeCell ref="K29:R29"/>
    <mergeCell ref="K30:R30"/>
    <mergeCell ref="K23:R23"/>
    <mergeCell ref="S23:Y23"/>
    <mergeCell ref="Z23:AA23"/>
    <mergeCell ref="AB23:AH23"/>
    <mergeCell ref="I25:J25"/>
    <mergeCell ref="AE20:AF20"/>
    <mergeCell ref="AE21:AF21"/>
    <mergeCell ref="K22:R22"/>
    <mergeCell ref="S22:Y22"/>
    <mergeCell ref="Z22:AA22"/>
    <mergeCell ref="AB22:AH22"/>
    <mergeCell ref="K20:R20"/>
    <mergeCell ref="AH19:AI19"/>
    <mergeCell ref="AH20:AI20"/>
    <mergeCell ref="AH21:AI21"/>
    <mergeCell ref="AE19:AF19"/>
    <mergeCell ref="AI22:AJ22"/>
    <mergeCell ref="AO2:AT2"/>
    <mergeCell ref="AO38:AT38"/>
    <mergeCell ref="A39:H40"/>
    <mergeCell ref="I39:W40"/>
    <mergeCell ref="X39:AE40"/>
    <mergeCell ref="AF39:AJ39"/>
    <mergeCell ref="AK39:AO39"/>
    <mergeCell ref="AP39:AQ39"/>
    <mergeCell ref="AR39:AT39"/>
    <mergeCell ref="AK40:AL40"/>
    <mergeCell ref="AM40:AO40"/>
    <mergeCell ref="AP40:AT40"/>
    <mergeCell ref="I11:J11"/>
    <mergeCell ref="I12:J12"/>
    <mergeCell ref="I14:J14"/>
    <mergeCell ref="A5:H5"/>
    <mergeCell ref="A3:H4"/>
    <mergeCell ref="A7:H7"/>
    <mergeCell ref="A8:H8"/>
    <mergeCell ref="X6:AE6"/>
    <mergeCell ref="I15:J15"/>
    <mergeCell ref="I16:J18"/>
    <mergeCell ref="K19:R19"/>
    <mergeCell ref="AB19:AC19"/>
    <mergeCell ref="AK15:AO15"/>
    <mergeCell ref="AK17:AM17"/>
    <mergeCell ref="AK18:AM18"/>
    <mergeCell ref="AB15:AJ15"/>
    <mergeCell ref="S15:AA15"/>
    <mergeCell ref="AB16:AH16"/>
    <mergeCell ref="S16:Y16"/>
    <mergeCell ref="Z16:AA16"/>
    <mergeCell ref="A6:H6"/>
    <mergeCell ref="I8:AT8"/>
    <mergeCell ref="I13:J13"/>
    <mergeCell ref="K13:R13"/>
    <mergeCell ref="AB12:AJ12"/>
    <mergeCell ref="AB13:AJ13"/>
    <mergeCell ref="AB14:AJ14"/>
    <mergeCell ref="AP15:AT15"/>
    <mergeCell ref="AQ6:AR6"/>
    <mergeCell ref="AS6:AT6"/>
    <mergeCell ref="I7:AT7"/>
    <mergeCell ref="N6:O6"/>
    <mergeCell ref="K15:R15"/>
    <mergeCell ref="K16:R16"/>
    <mergeCell ref="K17:R17"/>
    <mergeCell ref="A15:H17"/>
    <mergeCell ref="AR3:AT3"/>
    <mergeCell ref="AP3:AQ3"/>
    <mergeCell ref="AK3:AO3"/>
    <mergeCell ref="AK4:AL4"/>
    <mergeCell ref="AM4:AO4"/>
    <mergeCell ref="AP4:AT4"/>
    <mergeCell ref="P6:Q6"/>
    <mergeCell ref="AK6:AL6"/>
    <mergeCell ref="I3:W4"/>
    <mergeCell ref="AF3:AJ3"/>
    <mergeCell ref="R5:W5"/>
    <mergeCell ref="O5:Q5"/>
    <mergeCell ref="I5:N5"/>
    <mergeCell ref="I6:M6"/>
    <mergeCell ref="AF6:AJ6"/>
    <mergeCell ref="X5:AE5"/>
    <mergeCell ref="X3:AE4"/>
    <mergeCell ref="R6:S6"/>
    <mergeCell ref="V6:W6"/>
    <mergeCell ref="T6:U6"/>
    <mergeCell ref="AF5:AT5"/>
    <mergeCell ref="AM6:AN6"/>
    <mergeCell ref="AO6:AP6"/>
    <mergeCell ref="AI23:AJ23"/>
    <mergeCell ref="K24:R24"/>
    <mergeCell ref="S24:Y24"/>
    <mergeCell ref="Z24:AA24"/>
    <mergeCell ref="AB24:AH24"/>
    <mergeCell ref="AI24:AJ24"/>
    <mergeCell ref="AN19:AO19"/>
    <mergeCell ref="AN20:AO20"/>
    <mergeCell ref="K33:R33"/>
    <mergeCell ref="S33:Y33"/>
    <mergeCell ref="Z33:AA33"/>
    <mergeCell ref="AB33:AH33"/>
    <mergeCell ref="AI33:AJ33"/>
    <mergeCell ref="K32:R32"/>
    <mergeCell ref="S32:Y32"/>
    <mergeCell ref="Z32:AA32"/>
    <mergeCell ref="AB32:AH32"/>
    <mergeCell ref="AI32:AJ32"/>
    <mergeCell ref="AK31:AM31"/>
    <mergeCell ref="AK32:AM32"/>
    <mergeCell ref="AK33:AM33"/>
    <mergeCell ref="AN33:AO33"/>
    <mergeCell ref="AK22:AM22"/>
    <mergeCell ref="AN22:AO22"/>
    <mergeCell ref="AS21:AT21"/>
    <mergeCell ref="AK19:AM19"/>
    <mergeCell ref="AK20:AM20"/>
    <mergeCell ref="AK21:AM21"/>
    <mergeCell ref="AQ19:AR19"/>
    <mergeCell ref="AQ20:AR20"/>
    <mergeCell ref="AQ21:AR21"/>
    <mergeCell ref="AN21:AO21"/>
    <mergeCell ref="AK30:AM30"/>
    <mergeCell ref="AS20:AT20"/>
    <mergeCell ref="AS30:AT30"/>
    <mergeCell ref="AS19:AT19"/>
    <mergeCell ref="AQ22:AR22"/>
    <mergeCell ref="AS22:AT22"/>
    <mergeCell ref="AK23:AM23"/>
    <mergeCell ref="AK24:AM24"/>
    <mergeCell ref="AN30:AO30"/>
    <mergeCell ref="AX17:BA17"/>
    <mergeCell ref="AV17:AW17"/>
    <mergeCell ref="AS16:AT16"/>
    <mergeCell ref="AI16:AJ16"/>
    <mergeCell ref="AI17:AJ17"/>
    <mergeCell ref="AI18:AJ18"/>
    <mergeCell ref="S18:Y18"/>
    <mergeCell ref="S17:Y17"/>
    <mergeCell ref="AB17:AH17"/>
    <mergeCell ref="AB18:AH18"/>
    <mergeCell ref="AN16:AO16"/>
    <mergeCell ref="AN17:AO17"/>
    <mergeCell ref="AN18:AO18"/>
    <mergeCell ref="AS17:AT17"/>
    <mergeCell ref="AS18:AT18"/>
    <mergeCell ref="AK16:AM16"/>
    <mergeCell ref="AQ16:AR16"/>
    <mergeCell ref="AQ17:AR17"/>
    <mergeCell ref="AQ18:AR18"/>
    <mergeCell ref="Z18:AA18"/>
    <mergeCell ref="AK9:AT9"/>
    <mergeCell ref="I9:R10"/>
    <mergeCell ref="S10:AA10"/>
    <mergeCell ref="AB10:AJ10"/>
    <mergeCell ref="AK10:AT10"/>
    <mergeCell ref="S9:AA9"/>
    <mergeCell ref="AB9:AJ9"/>
    <mergeCell ref="S11:AA11"/>
    <mergeCell ref="S12:AA12"/>
    <mergeCell ref="AB11:AJ11"/>
    <mergeCell ref="K11:R11"/>
    <mergeCell ref="K12:R12"/>
    <mergeCell ref="AK11:AR11"/>
    <mergeCell ref="AK12:AR12"/>
    <mergeCell ref="Y29:Z29"/>
    <mergeCell ref="S31:T31"/>
    <mergeCell ref="V31:W31"/>
    <mergeCell ref="Y31:Z31"/>
    <mergeCell ref="V19:W19"/>
    <mergeCell ref="V20:W20"/>
    <mergeCell ref="Y19:Z19"/>
    <mergeCell ref="Y20:Z20"/>
    <mergeCell ref="Y21:Z21"/>
    <mergeCell ref="S20:T20"/>
    <mergeCell ref="S21:T21"/>
    <mergeCell ref="A11:H11"/>
    <mergeCell ref="A12:H12"/>
    <mergeCell ref="A14:H14"/>
    <mergeCell ref="A13:H13"/>
    <mergeCell ref="S13:AA13"/>
    <mergeCell ref="S14:AA14"/>
    <mergeCell ref="K14:R14"/>
    <mergeCell ref="K21:R21"/>
    <mergeCell ref="AF4:AJ4"/>
    <mergeCell ref="Z17:AA17"/>
    <mergeCell ref="AB20:AC20"/>
    <mergeCell ref="AB21:AC21"/>
    <mergeCell ref="A21:H21"/>
    <mergeCell ref="A9:H10"/>
    <mergeCell ref="I52:AT52"/>
    <mergeCell ref="A53:AT71"/>
    <mergeCell ref="AF40:AJ40"/>
    <mergeCell ref="AX44:BA44"/>
    <mergeCell ref="AV44:AW44"/>
    <mergeCell ref="AX27:BA27"/>
    <mergeCell ref="AV27:AW27"/>
    <mergeCell ref="AQ23:AR23"/>
    <mergeCell ref="AS23:AT23"/>
    <mergeCell ref="AN24:AO24"/>
    <mergeCell ref="AQ24:AR24"/>
    <mergeCell ref="AS24:AT24"/>
    <mergeCell ref="AS31:AT31"/>
    <mergeCell ref="AS32:AT32"/>
    <mergeCell ref="AS33:AT33"/>
    <mergeCell ref="AQ33:AR33"/>
    <mergeCell ref="AQ30:AR30"/>
    <mergeCell ref="AN23:AO23"/>
    <mergeCell ref="AQ34:AR34"/>
    <mergeCell ref="AS34:AT34"/>
    <mergeCell ref="AN34:AO34"/>
    <mergeCell ref="K31:R31"/>
    <mergeCell ref="Z28:AA28"/>
    <mergeCell ref="V29:W29"/>
  </mergeCells>
  <phoneticPr fontId="1"/>
  <printOptions horizontalCentered="1" verticalCentered="1"/>
  <pageMargins left="0.39370078740157483" right="0.19685039370078741" top="0.19685039370078741" bottom="0.19685039370078741" header="0.31496062992125984" footer="0.31496062992125984"/>
  <pageSetup paperSize="9" scale="96" orientation="portrait" r:id="rId1"/>
  <rowBreaks count="1" manualBreakCount="1">
    <brk id="36" max="45" man="1"/>
  </rowBreaks>
  <colBreaks count="1" manualBreakCount="1">
    <brk id="46" max="6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11"/>
  <sheetViews>
    <sheetView workbookViewId="0">
      <selection sqref="A1:XFD1048576"/>
    </sheetView>
  </sheetViews>
  <sheetFormatPr defaultRowHeight="14.25" x14ac:dyDescent="0.15"/>
  <cols>
    <col min="1" max="1" width="2.75" style="36" customWidth="1"/>
    <col min="2" max="2" width="9" style="36"/>
    <col min="3" max="4" width="25.125" style="36" customWidth="1"/>
    <col min="5" max="5" width="25" style="36" customWidth="1"/>
    <col min="6" max="16384" width="9" style="36"/>
  </cols>
  <sheetData>
    <row r="1" spans="2:5" ht="26.25" customHeight="1" x14ac:dyDescent="0.15">
      <c r="B1" s="37" t="s">
        <v>49</v>
      </c>
      <c r="C1" s="38"/>
      <c r="D1" s="38"/>
      <c r="E1" s="38"/>
    </row>
    <row r="2" spans="2:5" ht="10.5" customHeight="1" thickBot="1" x14ac:dyDescent="0.2">
      <c r="B2" s="37"/>
      <c r="C2" s="38"/>
      <c r="D2" s="38"/>
      <c r="E2" s="38"/>
    </row>
    <row r="3" spans="2:5" ht="26.25" customHeight="1" x14ac:dyDescent="0.15">
      <c r="B3" s="39" t="s">
        <v>52</v>
      </c>
      <c r="C3" s="40" t="s">
        <v>36</v>
      </c>
      <c r="D3" s="44" t="s">
        <v>37</v>
      </c>
      <c r="E3" s="48" t="s">
        <v>38</v>
      </c>
    </row>
    <row r="4" spans="2:5" ht="26.25" customHeight="1" x14ac:dyDescent="0.15">
      <c r="B4" s="267" t="s">
        <v>5</v>
      </c>
      <c r="C4" s="41" t="s">
        <v>40</v>
      </c>
      <c r="D4" s="45" t="s">
        <v>42</v>
      </c>
      <c r="E4" s="49" t="s">
        <v>45</v>
      </c>
    </row>
    <row r="5" spans="2:5" ht="26.25" customHeight="1" x14ac:dyDescent="0.15">
      <c r="B5" s="268"/>
      <c r="C5" s="42" t="s">
        <v>39</v>
      </c>
      <c r="D5" s="46" t="s">
        <v>43</v>
      </c>
      <c r="E5" s="50" t="s">
        <v>46</v>
      </c>
    </row>
    <row r="6" spans="2:5" ht="26.25" customHeight="1" x14ac:dyDescent="0.15">
      <c r="B6" s="268"/>
      <c r="C6" s="42" t="s">
        <v>41</v>
      </c>
      <c r="D6" s="46" t="s">
        <v>44</v>
      </c>
      <c r="E6" s="50" t="s">
        <v>53</v>
      </c>
    </row>
    <row r="7" spans="2:5" ht="26.25" customHeight="1" x14ac:dyDescent="0.15">
      <c r="B7" s="268"/>
      <c r="C7" s="42"/>
      <c r="D7" s="46"/>
      <c r="E7" s="50" t="s">
        <v>47</v>
      </c>
    </row>
    <row r="8" spans="2:5" ht="26.25" customHeight="1" thickBot="1" x14ac:dyDescent="0.2">
      <c r="B8" s="269"/>
      <c r="C8" s="43"/>
      <c r="D8" s="47"/>
      <c r="E8" s="51" t="s">
        <v>48</v>
      </c>
    </row>
    <row r="9" spans="2:5" x14ac:dyDescent="0.15">
      <c r="B9" s="38"/>
      <c r="C9" s="38"/>
      <c r="D9" s="38"/>
      <c r="E9" s="38"/>
    </row>
    <row r="10" spans="2:5" x14ac:dyDescent="0.15">
      <c r="B10" s="38" t="s">
        <v>50</v>
      </c>
      <c r="C10" s="38"/>
      <c r="D10" s="38"/>
      <c r="E10" s="38"/>
    </row>
    <row r="11" spans="2:5" x14ac:dyDescent="0.15">
      <c r="B11" s="38"/>
      <c r="C11" s="38"/>
      <c r="D11" s="38"/>
      <c r="E11" s="38"/>
    </row>
  </sheetData>
  <sheetProtection algorithmName="SHA-512" hashValue="vDTrPrgLWyjrRD3gxNE9322KUPfJPGdbaI5XaKizS1iRpZhHnslSINIhkBU1JrBQ6JuZhZmYxxLnrdt6lrbacg==" saltValue="rR2TNVUg1nCD/BBIq9b4Gg==" spinCount="100000" sheet="1" objects="1" scenarios="1" selectLockedCells="1"/>
  <mergeCells count="1">
    <mergeCell ref="B4:B8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公共基準点点検結果表</vt:lpstr>
      <vt:lpstr>【参考】公共基準点等級確認表</vt:lpstr>
      <vt:lpstr>公共基準点点検結果表!Print_Area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2018-03-29T05:15:29Z</dcterms:modified>
</cp:coreProperties>
</file>