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drawings/drawing3.xml" ContentType="application/vnd.openxmlformats-officedocument.drawing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1業務文書\04介護給付担当\08総合事業\22_広報・印刷物\ホームページ\R5.1.30支援計画書・作成の手引き（押印削除）\"/>
    </mc:Choice>
  </mc:AlternateContent>
  <bookViews>
    <workbookView xWindow="384" yWindow="384" windowWidth="21120" windowHeight="11148" activeTab="3"/>
  </bookViews>
  <sheets>
    <sheet name="①" sheetId="4" r:id="rId1"/>
    <sheet name="②" sheetId="2" r:id="rId2"/>
    <sheet name="③" sheetId="1" r:id="rId3"/>
    <sheet name="④" sheetId="3" r:id="rId4"/>
    <sheet name="サービス種別" sheetId="5" r:id="rId5"/>
  </sheets>
  <definedNames>
    <definedName name="_xlnm.Print_Area" localSheetId="0">①!$A$1:$AP$62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2" l="1"/>
  <c r="C60" i="2" l="1"/>
  <c r="C58" i="2"/>
  <c r="X31" i="4" l="1"/>
  <c r="X30" i="4"/>
  <c r="O50" i="4" l="1"/>
  <c r="X50" i="4" s="1"/>
  <c r="AM60" i="2" l="1"/>
  <c r="AM59" i="2"/>
  <c r="AM58" i="2"/>
  <c r="AM57" i="2"/>
  <c r="AM56" i="2"/>
  <c r="AM55" i="2"/>
  <c r="V60" i="2"/>
  <c r="V59" i="2"/>
  <c r="V58" i="2"/>
  <c r="V57" i="2"/>
  <c r="V56" i="2"/>
  <c r="V55" i="2"/>
  <c r="AM50" i="2"/>
  <c r="AM49" i="2"/>
  <c r="AM48" i="2"/>
  <c r="AM47" i="2"/>
  <c r="AM46" i="2"/>
  <c r="V50" i="2"/>
  <c r="V49" i="2"/>
  <c r="V48" i="2"/>
  <c r="V47" i="2"/>
  <c r="V46" i="2"/>
  <c r="AM41" i="2"/>
  <c r="AM40" i="2"/>
  <c r="AM39" i="2"/>
  <c r="AM38" i="2"/>
  <c r="V40" i="2"/>
  <c r="V39" i="2"/>
  <c r="V41" i="2"/>
  <c r="V38" i="2"/>
  <c r="V33" i="2" l="1"/>
  <c r="AM33" i="2"/>
  <c r="AM32" i="2"/>
  <c r="AM31" i="2"/>
  <c r="AM30" i="2"/>
  <c r="AM29" i="2"/>
  <c r="V32" i="2"/>
  <c r="V31" i="2"/>
  <c r="V30" i="2"/>
  <c r="V29" i="2"/>
  <c r="AM24" i="2"/>
  <c r="AM23" i="2"/>
  <c r="AM22" i="2"/>
  <c r="V24" i="2"/>
  <c r="V23" i="2"/>
  <c r="V22" i="2"/>
  <c r="V21" i="2"/>
  <c r="AM21" i="2"/>
  <c r="AM16" i="2"/>
  <c r="AM15" i="2"/>
  <c r="AM14" i="2"/>
  <c r="AM13" i="2"/>
  <c r="V16" i="2"/>
  <c r="V15" i="2"/>
  <c r="V14" i="2"/>
  <c r="V13" i="2"/>
  <c r="AM8" i="2"/>
  <c r="AM6" i="2"/>
  <c r="AM7" i="2"/>
  <c r="V8" i="2"/>
  <c r="V7" i="2"/>
  <c r="V6" i="2"/>
  <c r="A27" i="1" l="1"/>
  <c r="A20" i="1"/>
  <c r="A33" i="1"/>
  <c r="A40" i="1"/>
  <c r="C57" i="2"/>
  <c r="C56" i="2"/>
  <c r="C55" i="2"/>
  <c r="A54" i="2" l="1"/>
  <c r="X49" i="4" l="1"/>
  <c r="X48" i="4"/>
  <c r="X47" i="4"/>
  <c r="X46" i="4"/>
  <c r="X42" i="4"/>
  <c r="X41" i="4"/>
  <c r="X40" i="4"/>
  <c r="X39" i="4"/>
  <c r="X38" i="4"/>
  <c r="X37" i="4"/>
  <c r="X36" i="4"/>
  <c r="X32" i="4"/>
  <c r="X29" i="4"/>
  <c r="X28" i="4"/>
  <c r="X24" i="4" l="1"/>
  <c r="X23" i="4"/>
  <c r="V35" i="3" s="1"/>
  <c r="X22" i="4"/>
  <c r="X21" i="4"/>
  <c r="X20" i="4"/>
  <c r="X19" i="4"/>
  <c r="L35" i="3" s="1"/>
  <c r="X18" i="4"/>
  <c r="X17" i="4"/>
  <c r="AF35" i="3" l="1"/>
  <c r="G35" i="3"/>
  <c r="Q35" i="3"/>
  <c r="AK35" i="3"/>
  <c r="S19" i="2"/>
  <c r="S4" i="2"/>
  <c r="AA35" i="3"/>
  <c r="S44" i="2"/>
  <c r="S36" i="2"/>
  <c r="S27" i="2"/>
  <c r="S11" i="2"/>
  <c r="C33" i="2" l="1"/>
  <c r="C29" i="2"/>
  <c r="C32" i="2"/>
  <c r="C31" i="2"/>
  <c r="C30" i="2"/>
  <c r="A28" i="2"/>
  <c r="A5" i="2"/>
  <c r="C8" i="2"/>
  <c r="C7" i="2"/>
  <c r="C6" i="2"/>
  <c r="C41" i="2"/>
  <c r="C40" i="2"/>
  <c r="C39" i="2"/>
  <c r="C38" i="2"/>
  <c r="A37" i="2"/>
  <c r="C24" i="2"/>
  <c r="C23" i="2"/>
  <c r="C21" i="2"/>
  <c r="R22" i="2"/>
  <c r="A20" i="2"/>
  <c r="C22" i="2"/>
  <c r="A12" i="2"/>
  <c r="C14" i="2"/>
  <c r="C13" i="2"/>
  <c r="C16" i="2"/>
  <c r="C15" i="2"/>
  <c r="C49" i="2"/>
  <c r="C48" i="2"/>
  <c r="C47" i="2"/>
  <c r="C50" i="2"/>
  <c r="C46" i="2"/>
  <c r="A45" i="2"/>
</calcChain>
</file>

<file path=xl/sharedStrings.xml><?xml version="1.0" encoding="utf-8"?>
<sst xmlns="http://schemas.openxmlformats.org/spreadsheetml/2006/main" count="232" uniqueCount="188">
  <si>
    <t>介護予防サービス・支援計画書③</t>
    <rPh sb="0" eb="2">
      <t>カイゴ</t>
    </rPh>
    <rPh sb="2" eb="4">
      <t>ヨボウ</t>
    </rPh>
    <rPh sb="9" eb="11">
      <t>シエン</t>
    </rPh>
    <rPh sb="11" eb="13">
      <t>ケイカク</t>
    </rPh>
    <rPh sb="13" eb="14">
      <t>ショ</t>
    </rPh>
    <phoneticPr fontId="4"/>
  </si>
  <si>
    <t>総合的課題に対する本人の目標</t>
  </si>
  <si>
    <t>長期
目標</t>
    <rPh sb="0" eb="2">
      <t>チョウキ</t>
    </rPh>
    <rPh sb="3" eb="5">
      <t>モクヒョウ</t>
    </rPh>
    <phoneticPr fontId="4"/>
  </si>
  <si>
    <t>短期
目標</t>
    <rPh sb="0" eb="2">
      <t>タンキ</t>
    </rPh>
    <rPh sb="3" eb="5">
      <t>モクヒョウ</t>
    </rPh>
    <phoneticPr fontId="4"/>
  </si>
  <si>
    <t xml:space="preserve">
</t>
    <phoneticPr fontId="4"/>
  </si>
  <si>
    <t>目標についての支援のポイント</t>
    <rPh sb="0" eb="2">
      <t>モクヒョウ</t>
    </rPh>
    <rPh sb="7" eb="9">
      <t>シエン</t>
    </rPh>
    <phoneticPr fontId="4"/>
  </si>
  <si>
    <t>支援内容</t>
    <rPh sb="0" eb="2">
      <t>シエン</t>
    </rPh>
    <rPh sb="2" eb="4">
      <t>ナイヨウ</t>
    </rPh>
    <phoneticPr fontId="4"/>
  </si>
  <si>
    <t>本人</t>
    <rPh sb="0" eb="2">
      <t>ホンニン</t>
    </rPh>
    <phoneticPr fontId="4"/>
  </si>
  <si>
    <t>家族</t>
    <rPh sb="0" eb="2">
      <t>カゾク</t>
    </rPh>
    <phoneticPr fontId="4"/>
  </si>
  <si>
    <t>事業者</t>
    <rPh sb="0" eb="3">
      <t>ジギョウシャ</t>
    </rPh>
    <phoneticPr fontId="4"/>
  </si>
  <si>
    <t>頻度</t>
    <rPh sb="0" eb="2">
      <t>ヒンド</t>
    </rPh>
    <phoneticPr fontId="4"/>
  </si>
  <si>
    <t>期間</t>
    <rPh sb="0" eb="2">
      <t>キカン</t>
    </rPh>
    <phoneticPr fontId="4"/>
  </si>
  <si>
    <t>その他</t>
    <rPh sb="2" eb="3">
      <t>ホカ</t>
    </rPh>
    <phoneticPr fontId="4"/>
  </si>
  <si>
    <t>本来必要な支援ができないとき、その支援の実施に向けた方針</t>
    <rPh sb="0" eb="2">
      <t>ホンライ</t>
    </rPh>
    <rPh sb="2" eb="4">
      <t>ヒツヨウ</t>
    </rPh>
    <rPh sb="5" eb="7">
      <t>シエン</t>
    </rPh>
    <rPh sb="17" eb="19">
      <t>シエン</t>
    </rPh>
    <rPh sb="20" eb="22">
      <t>ジッシ</t>
    </rPh>
    <rPh sb="23" eb="24">
      <t>ム</t>
    </rPh>
    <rPh sb="26" eb="28">
      <t>ホウシン</t>
    </rPh>
    <phoneticPr fontId="4"/>
  </si>
  <si>
    <t xml:space="preserve">
</t>
    <phoneticPr fontId="4"/>
  </si>
  <si>
    <t>総合的課題</t>
    <rPh sb="0" eb="3">
      <t>ソウゴウテキ</t>
    </rPh>
    <rPh sb="3" eb="5">
      <t>カダイ</t>
    </rPh>
    <phoneticPr fontId="4"/>
  </si>
  <si>
    <t>運動機能低下</t>
    <rPh sb="0" eb="2">
      <t>ウンドウ</t>
    </rPh>
    <rPh sb="2" eb="4">
      <t>キノウ</t>
    </rPh>
    <rPh sb="4" eb="6">
      <t>テイカ</t>
    </rPh>
    <phoneticPr fontId="4"/>
  </si>
  <si>
    <t>支援カテゴリ</t>
    <rPh sb="0" eb="2">
      <t>シエン</t>
    </rPh>
    <phoneticPr fontId="4"/>
  </si>
  <si>
    <t>考えられる背景・要因</t>
    <rPh sb="0" eb="1">
      <t>カンガ</t>
    </rPh>
    <rPh sb="5" eb="7">
      <t>ハイケイ</t>
    </rPh>
    <rPh sb="8" eb="10">
      <t>ヨウイン</t>
    </rPh>
    <phoneticPr fontId="4"/>
  </si>
  <si>
    <t>運動と移動</t>
    <rPh sb="0" eb="2">
      <t>ウンドウ</t>
    </rPh>
    <rPh sb="3" eb="5">
      <t>イドウ</t>
    </rPh>
    <phoneticPr fontId="4"/>
  </si>
  <si>
    <t>自由記載欄</t>
    <rPh sb="0" eb="2">
      <t>ジユウ</t>
    </rPh>
    <rPh sb="2" eb="4">
      <t>キサイ</t>
    </rPh>
    <rPh sb="4" eb="5">
      <t>ラン</t>
    </rPh>
    <phoneticPr fontId="4"/>
  </si>
  <si>
    <t>閉じこもり予防</t>
    <rPh sb="0" eb="1">
      <t>ト</t>
    </rPh>
    <rPh sb="5" eb="7">
      <t>ヨボウ</t>
    </rPh>
    <phoneticPr fontId="4"/>
  </si>
  <si>
    <t>考えられる
背景・要因</t>
    <rPh sb="0" eb="1">
      <t>カンガ</t>
    </rPh>
    <rPh sb="6" eb="8">
      <t>ハイケイ</t>
    </rPh>
    <rPh sb="9" eb="11">
      <t>ヨウイン</t>
    </rPh>
    <phoneticPr fontId="4"/>
  </si>
  <si>
    <t>健康管理</t>
    <rPh sb="0" eb="2">
      <t>ケンコウ</t>
    </rPh>
    <rPh sb="2" eb="4">
      <t>カンリ</t>
    </rPh>
    <phoneticPr fontId="4"/>
  </si>
  <si>
    <t>社会参加</t>
    <rPh sb="0" eb="2">
      <t>シャカイ</t>
    </rPh>
    <rPh sb="2" eb="4">
      <t>サンカ</t>
    </rPh>
    <phoneticPr fontId="4"/>
  </si>
  <si>
    <t>生活機能低下</t>
    <rPh sb="0" eb="2">
      <t>セイカツ</t>
    </rPh>
    <rPh sb="2" eb="4">
      <t>キノウ</t>
    </rPh>
    <rPh sb="4" eb="6">
      <t>テイカ</t>
    </rPh>
    <phoneticPr fontId="4"/>
  </si>
  <si>
    <t>家庭生活</t>
    <rPh sb="0" eb="2">
      <t>カテイ</t>
    </rPh>
    <rPh sb="2" eb="4">
      <t>セイカツ</t>
    </rPh>
    <phoneticPr fontId="4"/>
  </si>
  <si>
    <t>口腔内ケア</t>
    <rPh sb="0" eb="2">
      <t>コウクウ</t>
    </rPh>
    <rPh sb="2" eb="3">
      <t>ナイ</t>
    </rPh>
    <phoneticPr fontId="4"/>
  </si>
  <si>
    <t>考えられる
背景・要因　</t>
    <phoneticPr fontId="4"/>
  </si>
  <si>
    <t>うつ予防</t>
    <rPh sb="2" eb="4">
      <t>ヨボウ</t>
    </rPh>
    <phoneticPr fontId="4"/>
  </si>
  <si>
    <t>栄養改善</t>
    <rPh sb="0" eb="2">
      <t>エイヨウ</t>
    </rPh>
    <rPh sb="2" eb="4">
      <t>カイゼン</t>
    </rPh>
    <phoneticPr fontId="4"/>
  </si>
  <si>
    <t>考えられる
背景・要因　</t>
    <phoneticPr fontId="4"/>
  </si>
  <si>
    <t>健康管理・認知症予防</t>
    <rPh sb="0" eb="2">
      <t>ケンコウ</t>
    </rPh>
    <rPh sb="2" eb="4">
      <t>カンリ</t>
    </rPh>
    <rPh sb="5" eb="8">
      <t>ニンチショウ</t>
    </rPh>
    <rPh sb="8" eb="10">
      <t>ヨボウ</t>
    </rPh>
    <phoneticPr fontId="4"/>
  </si>
  <si>
    <t>介護予防サービス・支援計画書②</t>
    <rPh sb="0" eb="2">
      <t>カイゴ</t>
    </rPh>
    <rPh sb="2" eb="4">
      <t>ヨボウ</t>
    </rPh>
    <rPh sb="9" eb="11">
      <t>シエン</t>
    </rPh>
    <rPh sb="11" eb="13">
      <t>ケイカク</t>
    </rPh>
    <rPh sb="13" eb="14">
      <t>ショ</t>
    </rPh>
    <phoneticPr fontId="4"/>
  </si>
  <si>
    <r>
      <rPr>
        <b/>
        <sz val="10.5"/>
        <rFont val="ＭＳ Ｐゴシック"/>
        <family val="3"/>
        <charset val="128"/>
      </rPr>
      <t>領域における課題（</t>
    </r>
    <r>
      <rPr>
        <b/>
        <sz val="10.5"/>
        <color indexed="8"/>
        <rFont val="ＭＳ Ｐゴシック"/>
        <family val="3"/>
        <charset val="128"/>
      </rPr>
      <t>背景・原因）</t>
    </r>
    <rPh sb="0" eb="2">
      <t>リョウイキ</t>
    </rPh>
    <rPh sb="6" eb="8">
      <t>カダイ</t>
    </rPh>
    <rPh sb="9" eb="11">
      <t>ハイケイ</t>
    </rPh>
    <rPh sb="12" eb="14">
      <t>ゲンイン</t>
    </rPh>
    <phoneticPr fontId="4"/>
  </si>
  <si>
    <t>介護予防サービス・支援計画書④</t>
    <rPh sb="0" eb="2">
      <t>カイゴ</t>
    </rPh>
    <rPh sb="2" eb="4">
      <t>ヨボウ</t>
    </rPh>
    <rPh sb="9" eb="11">
      <t>シエン</t>
    </rPh>
    <rPh sb="11" eb="13">
      <t>ケイカク</t>
    </rPh>
    <rPh sb="13" eb="14">
      <t>ショ</t>
    </rPh>
    <phoneticPr fontId="4"/>
  </si>
  <si>
    <t>サービス種別</t>
    <rPh sb="4" eb="6">
      <t>シュベツ</t>
    </rPh>
    <phoneticPr fontId="4"/>
  </si>
  <si>
    <t>本人が必要とする社会資源、公的給付対象以外のサービス</t>
    <rPh sb="0" eb="2">
      <t>ホンニン</t>
    </rPh>
    <rPh sb="3" eb="5">
      <t>ヒツヨウ</t>
    </rPh>
    <rPh sb="8" eb="10">
      <t>シャカイ</t>
    </rPh>
    <rPh sb="10" eb="12">
      <t>シゲン</t>
    </rPh>
    <rPh sb="13" eb="15">
      <t>コウテキ</t>
    </rPh>
    <rPh sb="15" eb="17">
      <t>キュウフ</t>
    </rPh>
    <rPh sb="17" eb="19">
      <t>タイショウ</t>
    </rPh>
    <rPh sb="19" eb="21">
      <t>イガイ</t>
    </rPh>
    <phoneticPr fontId="4"/>
  </si>
  <si>
    <t>計画に関する同意</t>
    <rPh sb="0" eb="2">
      <t>ケイカク</t>
    </rPh>
    <rPh sb="3" eb="4">
      <t>カン</t>
    </rPh>
    <rPh sb="6" eb="8">
      <t>ドウイ</t>
    </rPh>
    <phoneticPr fontId="4"/>
  </si>
  <si>
    <t xml:space="preserve">地域包括支援センター意見
</t>
    <rPh sb="0" eb="2">
      <t>チイキ</t>
    </rPh>
    <rPh sb="2" eb="4">
      <t>ホウカツ</t>
    </rPh>
    <rPh sb="4" eb="6">
      <t>シエン</t>
    </rPh>
    <rPh sb="10" eb="12">
      <t>イケン</t>
    </rPh>
    <phoneticPr fontId="4"/>
  </si>
  <si>
    <t>【サービス評価表】</t>
    <rPh sb="5" eb="7">
      <t>ヒョウカ</t>
    </rPh>
    <rPh sb="7" eb="8">
      <t>ヒョウ</t>
    </rPh>
    <phoneticPr fontId="4"/>
  </si>
  <si>
    <t>領域</t>
    <rPh sb="0" eb="2">
      <t>リョウイキ</t>
    </rPh>
    <phoneticPr fontId="4"/>
  </si>
  <si>
    <t xml:space="preserve">運動機能低下 </t>
    <rPh sb="0" eb="2">
      <t>ウンドウ</t>
    </rPh>
    <rPh sb="2" eb="4">
      <t>キノウ</t>
    </rPh>
    <rPh sb="4" eb="6">
      <t>テイカ</t>
    </rPh>
    <phoneticPr fontId="4"/>
  </si>
  <si>
    <t>●月●日実施</t>
    <rPh sb="1" eb="2">
      <t>ガツ</t>
    </rPh>
    <rPh sb="3" eb="4">
      <t>ニチ</t>
    </rPh>
    <rPh sb="4" eb="6">
      <t>ジッシ</t>
    </rPh>
    <phoneticPr fontId="4"/>
  </si>
  <si>
    <t>●月●日評価</t>
    <rPh sb="1" eb="2">
      <t>ガツ</t>
    </rPh>
    <rPh sb="3" eb="4">
      <t>ニチ</t>
    </rPh>
    <rPh sb="4" eb="6">
      <t>ヒョウカ</t>
    </rPh>
    <phoneticPr fontId="4"/>
  </si>
  <si>
    <t>目標達成状況（達成・一部達成・未達成）</t>
    <rPh sb="0" eb="2">
      <t>モクヒョウ</t>
    </rPh>
    <rPh sb="2" eb="4">
      <t>タッセイ</t>
    </rPh>
    <rPh sb="4" eb="6">
      <t>ジョウキョウ</t>
    </rPh>
    <rPh sb="7" eb="9">
      <t>タッセイ</t>
    </rPh>
    <rPh sb="10" eb="12">
      <t>イチブ</t>
    </rPh>
    <rPh sb="12" eb="14">
      <t>タッセイ</t>
    </rPh>
    <rPh sb="15" eb="18">
      <t>ミタッセイ</t>
    </rPh>
    <phoneticPr fontId="4"/>
  </si>
  <si>
    <t>原因(本人・家族の意見)</t>
    <rPh sb="0" eb="2">
      <t>ゲンイン</t>
    </rPh>
    <rPh sb="3" eb="5">
      <t>ホンニン</t>
    </rPh>
    <rPh sb="6" eb="8">
      <t>カゾク</t>
    </rPh>
    <rPh sb="9" eb="11">
      <t>イケン</t>
    </rPh>
    <phoneticPr fontId="4"/>
  </si>
  <si>
    <t>原因(計画作成者の評価)</t>
    <rPh sb="0" eb="2">
      <t>ゲンイン</t>
    </rPh>
    <rPh sb="3" eb="5">
      <t>ケイカク</t>
    </rPh>
    <rPh sb="5" eb="8">
      <t>サクセイシャ</t>
    </rPh>
    <rPh sb="9" eb="11">
      <t>ヒョウカ</t>
    </rPh>
    <phoneticPr fontId="4"/>
  </si>
  <si>
    <t>今後の方針</t>
    <rPh sb="0" eb="2">
      <t>コンゴ</t>
    </rPh>
    <rPh sb="3" eb="5">
      <t>ホウシン</t>
    </rPh>
    <phoneticPr fontId="4"/>
  </si>
  <si>
    <t>総合的な方針</t>
    <rPh sb="0" eb="3">
      <t>ソウゴウテキ</t>
    </rPh>
    <rPh sb="4" eb="6">
      <t>ホウシン</t>
    </rPh>
    <phoneticPr fontId="4"/>
  </si>
  <si>
    <t>地域包括支援センター意見</t>
    <rPh sb="0" eb="2">
      <t>チイキ</t>
    </rPh>
    <rPh sb="2" eb="4">
      <t>ホウカツ</t>
    </rPh>
    <rPh sb="4" eb="6">
      <t>シエン</t>
    </rPh>
    <rPh sb="10" eb="12">
      <t>イケン</t>
    </rPh>
    <phoneticPr fontId="4"/>
  </si>
  <si>
    <t xml:space="preserve">
</t>
    <phoneticPr fontId="4"/>
  </si>
  <si>
    <t>介護予防サービス・支援計画書①</t>
    <rPh sb="0" eb="2">
      <t>カイゴ</t>
    </rPh>
    <rPh sb="2" eb="4">
      <t>ヨボウ</t>
    </rPh>
    <rPh sb="9" eb="11">
      <t>シエン</t>
    </rPh>
    <rPh sb="11" eb="13">
      <t>ケイカク</t>
    </rPh>
    <rPh sb="13" eb="14">
      <t>ショ</t>
    </rPh>
    <phoneticPr fontId="4"/>
  </si>
  <si>
    <t>利用者名</t>
    <rPh sb="0" eb="3">
      <t>リヨウシャ</t>
    </rPh>
    <rPh sb="3" eb="4">
      <t>メイ</t>
    </rPh>
    <phoneticPr fontId="4"/>
  </si>
  <si>
    <t>様</t>
    <rPh sb="0" eb="1">
      <t>サマ</t>
    </rPh>
    <phoneticPr fontId="4"/>
  </si>
  <si>
    <t>認定日</t>
    <rPh sb="0" eb="2">
      <t>ニンテイ</t>
    </rPh>
    <rPh sb="2" eb="3">
      <t>ビ</t>
    </rPh>
    <phoneticPr fontId="4"/>
  </si>
  <si>
    <t>　　　　年　　月　　日</t>
    <rPh sb="4" eb="5">
      <t>ネン</t>
    </rPh>
    <rPh sb="7" eb="8">
      <t>ガツ</t>
    </rPh>
    <rPh sb="10" eb="11">
      <t>ニチ</t>
    </rPh>
    <phoneticPr fontId="4"/>
  </si>
  <si>
    <t>認定期間</t>
    <rPh sb="0" eb="2">
      <t>ニンテイ</t>
    </rPh>
    <rPh sb="2" eb="4">
      <t>キカン</t>
    </rPh>
    <phoneticPr fontId="4"/>
  </si>
  <si>
    <t>　　　年　　月　　日</t>
  </si>
  <si>
    <t>～</t>
    <phoneticPr fontId="4"/>
  </si>
  <si>
    <t>計画実施期間</t>
    <rPh sb="0" eb="2">
      <t>ケイカク</t>
    </rPh>
    <rPh sb="2" eb="4">
      <t>ジッシ</t>
    </rPh>
    <rPh sb="4" eb="6">
      <t>キカン</t>
    </rPh>
    <phoneticPr fontId="4"/>
  </si>
  <si>
    <t>計画作成者氏名</t>
    <rPh sb="0" eb="2">
      <t>ケイカク</t>
    </rPh>
    <rPh sb="2" eb="5">
      <t>サクセイシャ</t>
    </rPh>
    <rPh sb="5" eb="7">
      <t>シメイ</t>
    </rPh>
    <phoneticPr fontId="4"/>
  </si>
  <si>
    <t>計画作成（変更）日</t>
    <rPh sb="0" eb="2">
      <t>ケイカク</t>
    </rPh>
    <rPh sb="2" eb="4">
      <t>サクセイ</t>
    </rPh>
    <rPh sb="5" eb="7">
      <t>ヘンコウ</t>
    </rPh>
    <rPh sb="8" eb="9">
      <t>ヒ</t>
    </rPh>
    <phoneticPr fontId="4"/>
  </si>
  <si>
    <t>（初回作成日：</t>
    <rPh sb="1" eb="3">
      <t>ショカイ</t>
    </rPh>
    <rPh sb="3" eb="5">
      <t>サクセイ</t>
    </rPh>
    <rPh sb="5" eb="6">
      <t>ビ</t>
    </rPh>
    <phoneticPr fontId="4"/>
  </si>
  <si>
    <t>）</t>
    <phoneticPr fontId="4"/>
  </si>
  <si>
    <t>担当地域包括支援センター</t>
    <rPh sb="0" eb="2">
      <t>タントウ</t>
    </rPh>
    <rPh sb="2" eb="4">
      <t>チイキ</t>
    </rPh>
    <rPh sb="4" eb="6">
      <t>ホウカツ</t>
    </rPh>
    <rPh sb="6" eb="8">
      <t>シエン</t>
    </rPh>
    <phoneticPr fontId="4"/>
  </si>
  <si>
    <t>アセスメント領域と現在の状況</t>
    <rPh sb="6" eb="8">
      <t>リョウイキ</t>
    </rPh>
    <rPh sb="9" eb="11">
      <t>ゲンザイ</t>
    </rPh>
    <rPh sb="12" eb="14">
      <t>ジョウキョウ</t>
    </rPh>
    <phoneticPr fontId="4"/>
  </si>
  <si>
    <t>支援を必要
とする領域</t>
    <rPh sb="0" eb="2">
      <t>シエン</t>
    </rPh>
    <rPh sb="3" eb="5">
      <t>ヒツヨウ</t>
    </rPh>
    <rPh sb="9" eb="11">
      <t>リョウイキ</t>
    </rPh>
    <phoneticPr fontId="4"/>
  </si>
  <si>
    <t>本人・家族の意向・意欲</t>
    <rPh sb="0" eb="2">
      <t>ホンニン</t>
    </rPh>
    <rPh sb="3" eb="5">
      <t>カゾク</t>
    </rPh>
    <rPh sb="6" eb="8">
      <t>イコウ</t>
    </rPh>
    <rPh sb="9" eb="11">
      <t>イヨク</t>
    </rPh>
    <phoneticPr fontId="4"/>
  </si>
  <si>
    <t>●●年●●月●●日評価</t>
    <rPh sb="2" eb="3">
      <t>ネン</t>
    </rPh>
    <rPh sb="5" eb="6">
      <t>ガツ</t>
    </rPh>
    <rPh sb="8" eb="9">
      <t>ニチ</t>
    </rPh>
    <rPh sb="9" eb="11">
      <t>ヒョウカ</t>
    </rPh>
    <phoneticPr fontId="4"/>
  </si>
  <si>
    <t>階段を手すりや壁をつたわらずに昇っていますか</t>
    <rPh sb="0" eb="2">
      <t>カイダン</t>
    </rPh>
    <rPh sb="3" eb="4">
      <t>テ</t>
    </rPh>
    <rPh sb="7" eb="8">
      <t>カベ</t>
    </rPh>
    <rPh sb="15" eb="16">
      <t>ノボ</t>
    </rPh>
    <phoneticPr fontId="4"/>
  </si>
  <si>
    <t>椅子に座った状態から何もつかまらずに立ち上がっていますか</t>
    <rPh sb="0" eb="2">
      <t>イス</t>
    </rPh>
    <rPh sb="3" eb="4">
      <t>スワ</t>
    </rPh>
    <rPh sb="6" eb="8">
      <t>ジョウタイ</t>
    </rPh>
    <rPh sb="10" eb="11">
      <t>ナニ</t>
    </rPh>
    <rPh sb="18" eb="19">
      <t>タ</t>
    </rPh>
    <rPh sb="20" eb="21">
      <t>ア</t>
    </rPh>
    <phoneticPr fontId="4"/>
  </si>
  <si>
    <t>１５分位続けて歩いていますか</t>
    <rPh sb="2" eb="3">
      <t>フン</t>
    </rPh>
    <rPh sb="3" eb="4">
      <t>クライ</t>
    </rPh>
    <rPh sb="4" eb="5">
      <t>ツヅ</t>
    </rPh>
    <rPh sb="7" eb="8">
      <t>アル</t>
    </rPh>
    <phoneticPr fontId="4"/>
  </si>
  <si>
    <t>この１年間に転んだことはありますか</t>
    <rPh sb="3" eb="5">
      <t>ネンカン</t>
    </rPh>
    <rPh sb="6" eb="7">
      <t>コロ</t>
    </rPh>
    <phoneticPr fontId="4"/>
  </si>
  <si>
    <t>転倒に対する不安は大きいですか</t>
    <rPh sb="0" eb="2">
      <t>テントウ</t>
    </rPh>
    <rPh sb="3" eb="4">
      <t>タイ</t>
    </rPh>
    <rPh sb="6" eb="8">
      <t>フアン</t>
    </rPh>
    <rPh sb="9" eb="10">
      <t>オオ</t>
    </rPh>
    <phoneticPr fontId="4"/>
  </si>
  <si>
    <t>バスや電車で１人で外出していますか</t>
    <rPh sb="7" eb="8">
      <t>ニン</t>
    </rPh>
    <rPh sb="9" eb="11">
      <t>ガイシュツ</t>
    </rPh>
    <phoneticPr fontId="4"/>
  </si>
  <si>
    <t>週に１回以上は外出していますか</t>
    <rPh sb="0" eb="1">
      <t>シュウ</t>
    </rPh>
    <rPh sb="3" eb="4">
      <t>カイ</t>
    </rPh>
    <rPh sb="4" eb="6">
      <t>イジョウ</t>
    </rPh>
    <rPh sb="7" eb="9">
      <t>ガイシュツ</t>
    </rPh>
    <phoneticPr fontId="4"/>
  </si>
  <si>
    <t>昨年と比べて外出の回数が減っていますか</t>
    <rPh sb="0" eb="2">
      <t>サクネン</t>
    </rPh>
    <rPh sb="3" eb="4">
      <t>クラ</t>
    </rPh>
    <rPh sb="6" eb="8">
      <t>ガイシュツ</t>
    </rPh>
    <rPh sb="9" eb="11">
      <t>カイスウ</t>
    </rPh>
    <rPh sb="12" eb="13">
      <t>ヘ</t>
    </rPh>
    <phoneticPr fontId="4"/>
  </si>
  <si>
    <t>日用品の買い物をしていますか</t>
    <rPh sb="4" eb="5">
      <t>カ</t>
    </rPh>
    <rPh sb="6" eb="7">
      <t>モノ</t>
    </rPh>
    <phoneticPr fontId="4"/>
  </si>
  <si>
    <t>預貯金の出し入れをしていますか</t>
    <rPh sb="0" eb="3">
      <t>ヨチョキン</t>
    </rPh>
    <rPh sb="4" eb="5">
      <t>ダ</t>
    </rPh>
    <rPh sb="6" eb="7">
      <t>イ</t>
    </rPh>
    <phoneticPr fontId="4"/>
  </si>
  <si>
    <t>周りの人から「いつも同じ事を聞く」などの物忘れがあると言われますか</t>
    <rPh sb="0" eb="1">
      <t>マワ</t>
    </rPh>
    <rPh sb="3" eb="4">
      <t>ヒト</t>
    </rPh>
    <rPh sb="10" eb="11">
      <t>オナ</t>
    </rPh>
    <rPh sb="12" eb="13">
      <t>コト</t>
    </rPh>
    <rPh sb="14" eb="15">
      <t>キ</t>
    </rPh>
    <rPh sb="20" eb="22">
      <t>モノワス</t>
    </rPh>
    <rPh sb="27" eb="28">
      <t>イ</t>
    </rPh>
    <phoneticPr fontId="4"/>
  </si>
  <si>
    <t>自分で電話番号を調べて、電話をかけることをしていますか</t>
    <rPh sb="0" eb="2">
      <t>ジブン</t>
    </rPh>
    <rPh sb="3" eb="5">
      <t>デンワ</t>
    </rPh>
    <rPh sb="5" eb="7">
      <t>バンゴウ</t>
    </rPh>
    <rPh sb="8" eb="9">
      <t>シラ</t>
    </rPh>
    <rPh sb="12" eb="14">
      <t>デンワ</t>
    </rPh>
    <phoneticPr fontId="4"/>
  </si>
  <si>
    <t>今日が何月何日かわからない時がありますか</t>
    <rPh sb="0" eb="2">
      <t>キョウ</t>
    </rPh>
    <rPh sb="3" eb="5">
      <t>ナンガツ</t>
    </rPh>
    <rPh sb="5" eb="7">
      <t>ナンニチ</t>
    </rPh>
    <rPh sb="13" eb="14">
      <t>トキ</t>
    </rPh>
    <phoneticPr fontId="4"/>
  </si>
  <si>
    <t>友人の家を訪ねていますか</t>
    <rPh sb="0" eb="2">
      <t>ユウジン</t>
    </rPh>
    <rPh sb="3" eb="4">
      <t>イエ</t>
    </rPh>
    <rPh sb="5" eb="6">
      <t>タズ</t>
    </rPh>
    <phoneticPr fontId="4"/>
  </si>
  <si>
    <t>家族や友人の相談にのっていますか</t>
    <rPh sb="0" eb="2">
      <t>カゾク</t>
    </rPh>
    <rPh sb="3" eb="5">
      <t>ユウジン</t>
    </rPh>
    <rPh sb="6" eb="8">
      <t>ソウダン</t>
    </rPh>
    <phoneticPr fontId="4"/>
  </si>
  <si>
    <t>（ここ２週間）毎日の生活に充実感がない</t>
    <rPh sb="4" eb="6">
      <t>シュウカン</t>
    </rPh>
    <rPh sb="7" eb="9">
      <t>マイニチ</t>
    </rPh>
    <rPh sb="10" eb="12">
      <t>セイカツ</t>
    </rPh>
    <rPh sb="13" eb="15">
      <t>ジュウジツ</t>
    </rPh>
    <rPh sb="15" eb="16">
      <t>カン</t>
    </rPh>
    <phoneticPr fontId="4"/>
  </si>
  <si>
    <t>（ここ２週間）これまで楽しんでやれていたことが楽しめなくなった</t>
    <rPh sb="4" eb="6">
      <t>シュウカン</t>
    </rPh>
    <rPh sb="11" eb="12">
      <t>タノ</t>
    </rPh>
    <rPh sb="23" eb="24">
      <t>タノ</t>
    </rPh>
    <phoneticPr fontId="4"/>
  </si>
  <si>
    <t>（ここ２週間）以前は楽にできていたことが今ではおっくうに感じられる</t>
    <rPh sb="4" eb="6">
      <t>シュウカン</t>
    </rPh>
    <rPh sb="7" eb="9">
      <t>イゼン</t>
    </rPh>
    <rPh sb="10" eb="11">
      <t>ラク</t>
    </rPh>
    <rPh sb="20" eb="21">
      <t>イマ</t>
    </rPh>
    <rPh sb="28" eb="29">
      <t>カン</t>
    </rPh>
    <phoneticPr fontId="4"/>
  </si>
  <si>
    <t>（ここ２週間）自分が役に立つ人間だと思えない</t>
    <rPh sb="4" eb="6">
      <t>シュウカン</t>
    </rPh>
    <rPh sb="7" eb="9">
      <t>ジブン</t>
    </rPh>
    <rPh sb="10" eb="11">
      <t>ヤク</t>
    </rPh>
    <rPh sb="12" eb="13">
      <t>タ</t>
    </rPh>
    <rPh sb="14" eb="16">
      <t>ニンゲン</t>
    </rPh>
    <rPh sb="18" eb="19">
      <t>オモ</t>
    </rPh>
    <phoneticPr fontId="4"/>
  </si>
  <si>
    <t>（ここ２週間）わけもなく疲れたような感じがする</t>
    <rPh sb="4" eb="6">
      <t>シュウカン</t>
    </rPh>
    <rPh sb="12" eb="13">
      <t>ツカ</t>
    </rPh>
    <rPh sb="18" eb="19">
      <t>カン</t>
    </rPh>
    <phoneticPr fontId="4"/>
  </si>
  <si>
    <t>半年前に比べて固いものが食べにくくなりましたか</t>
    <rPh sb="0" eb="2">
      <t>ハントシ</t>
    </rPh>
    <rPh sb="2" eb="3">
      <t>マエ</t>
    </rPh>
    <rPh sb="4" eb="5">
      <t>クラ</t>
    </rPh>
    <rPh sb="7" eb="8">
      <t>カタ</t>
    </rPh>
    <rPh sb="12" eb="13">
      <t>タ</t>
    </rPh>
    <phoneticPr fontId="4"/>
  </si>
  <si>
    <t>お茶や汁物等でむせることがありますか</t>
    <rPh sb="1" eb="2">
      <t>チャ</t>
    </rPh>
    <rPh sb="3" eb="4">
      <t>シル</t>
    </rPh>
    <rPh sb="4" eb="5">
      <t>モノ</t>
    </rPh>
    <rPh sb="5" eb="6">
      <t>トウ</t>
    </rPh>
    <phoneticPr fontId="4"/>
  </si>
  <si>
    <t>口の渇きが気になりますか</t>
    <rPh sb="0" eb="1">
      <t>クチ</t>
    </rPh>
    <rPh sb="2" eb="3">
      <t>カワ</t>
    </rPh>
    <rPh sb="5" eb="6">
      <t>キ</t>
    </rPh>
    <phoneticPr fontId="4"/>
  </si>
  <si>
    <t>６ヶ月間で２～３Kg以上の体重減少がありましたか</t>
    <rPh sb="2" eb="3">
      <t>ゲツ</t>
    </rPh>
    <rPh sb="3" eb="4">
      <t>カン</t>
    </rPh>
    <rPh sb="10" eb="12">
      <t>イジョウ</t>
    </rPh>
    <rPh sb="13" eb="15">
      <t>タイジュウ</t>
    </rPh>
    <rPh sb="15" eb="17">
      <t>ゲンショウ</t>
    </rPh>
    <phoneticPr fontId="4"/>
  </si>
  <si>
    <t>健康のために自分で努めていることは何ですか</t>
    <rPh sb="0" eb="2">
      <t>ケンコウ</t>
    </rPh>
    <rPh sb="6" eb="8">
      <t>ジブン</t>
    </rPh>
    <rPh sb="9" eb="10">
      <t>ツト</t>
    </rPh>
    <rPh sb="17" eb="18">
      <t>ナニ</t>
    </rPh>
    <phoneticPr fontId="4"/>
  </si>
  <si>
    <t>健康状態について</t>
    <phoneticPr fontId="4"/>
  </si>
  <si>
    <t>（現病歴、既往歴、主治医意見書、健診結果、観察結果等を踏まえた留意点等を記載）</t>
    <rPh sb="1" eb="4">
      <t>ゲンビョウレキ</t>
    </rPh>
    <rPh sb="5" eb="7">
      <t>キオウ</t>
    </rPh>
    <rPh sb="7" eb="8">
      <t>レキ</t>
    </rPh>
    <rPh sb="34" eb="35">
      <t>トウ</t>
    </rPh>
    <rPh sb="36" eb="38">
      <t>キサイ</t>
    </rPh>
    <phoneticPr fontId="4"/>
  </si>
  <si>
    <t>認知症予防</t>
    <rPh sb="0" eb="2">
      <t>ニンチ</t>
    </rPh>
    <rPh sb="2" eb="3">
      <t>ショウ</t>
    </rPh>
    <rPh sb="3" eb="5">
      <t>ヨボウ</t>
    </rPh>
    <phoneticPr fontId="4"/>
  </si>
  <si>
    <t>総合的な方針：生活不活発病の改善・予防のポイント</t>
    <phoneticPr fontId="4"/>
  </si>
  <si>
    <t>口腔ケア</t>
    <rPh sb="0" eb="2">
      <t>コウクウ</t>
    </rPh>
    <phoneticPr fontId="4"/>
  </si>
  <si>
    <t xml:space="preserve"> </t>
    <phoneticPr fontId="3"/>
  </si>
  <si>
    <t>●●年●●月●●日実施</t>
    <rPh sb="2" eb="3">
      <t>ネン</t>
    </rPh>
    <rPh sb="5" eb="6">
      <t>ガツ</t>
    </rPh>
    <rPh sb="8" eb="9">
      <t>ニチ</t>
    </rPh>
    <rPh sb="9" eb="11">
      <t>ジッシ</t>
    </rPh>
    <phoneticPr fontId="4"/>
  </si>
  <si>
    <t>身長[　　　　</t>
    <rPh sb="0" eb="2">
      <t>シンチョウ</t>
    </rPh>
    <phoneticPr fontId="4"/>
  </si>
  <si>
    <t>　]cm　　</t>
    <phoneticPr fontId="3"/>
  </si>
  <si>
    <t>体重[　　　　　</t>
    <phoneticPr fontId="3"/>
  </si>
  <si>
    <t>該当</t>
    <rPh sb="0" eb="2">
      <t>ガイトウ</t>
    </rPh>
    <phoneticPr fontId="3"/>
  </si>
  <si>
    <t>該当</t>
    <phoneticPr fontId="3"/>
  </si>
  <si>
    <t>運動と移動</t>
    <phoneticPr fontId="3"/>
  </si>
  <si>
    <t>家庭生活</t>
    <rPh sb="0" eb="2">
      <t>カテイ</t>
    </rPh>
    <rPh sb="2" eb="4">
      <t>セイカツ</t>
    </rPh>
    <phoneticPr fontId="3"/>
  </si>
  <si>
    <t>社会参加</t>
    <rPh sb="0" eb="2">
      <t>シャカイ</t>
    </rPh>
    <rPh sb="2" eb="4">
      <t>サンカ</t>
    </rPh>
    <phoneticPr fontId="3"/>
  </si>
  <si>
    <t>健康管理</t>
    <rPh sb="0" eb="2">
      <t>ケンコウ</t>
    </rPh>
    <rPh sb="2" eb="4">
      <t>カンリ</t>
    </rPh>
    <phoneticPr fontId="3"/>
  </si>
  <si>
    <t>（</t>
    <phoneticPr fontId="3"/>
  </si>
  <si>
    <t>）～まで行く・通う　</t>
    <phoneticPr fontId="3"/>
  </si>
  <si>
    <t>運動機能を維持・向上</t>
    <phoneticPr fontId="3"/>
  </si>
  <si>
    <t>行動範囲を広げる</t>
    <rPh sb="0" eb="2">
      <t>コウドウ</t>
    </rPh>
    <rPh sb="2" eb="4">
      <t>ハンイ</t>
    </rPh>
    <rPh sb="5" eb="6">
      <t>ヒロ</t>
    </rPh>
    <phoneticPr fontId="3"/>
  </si>
  <si>
    <t>転倒予防</t>
    <rPh sb="0" eb="2">
      <t>テントウ</t>
    </rPh>
    <rPh sb="2" eb="4">
      <t>ヨボウ</t>
    </rPh>
    <phoneticPr fontId="3"/>
  </si>
  <si>
    <t>生活能力の維持・向上</t>
    <rPh sb="0" eb="2">
      <t>セイカツ</t>
    </rPh>
    <rPh sb="2" eb="4">
      <t>ノウリョク</t>
    </rPh>
    <rPh sb="5" eb="7">
      <t>イジ</t>
    </rPh>
    <rPh sb="8" eb="10">
      <t>コウジョウ</t>
    </rPh>
    <phoneticPr fontId="3"/>
  </si>
  <si>
    <t>できる作業を増やす</t>
    <rPh sb="3" eb="5">
      <t>サギョウ</t>
    </rPh>
    <rPh sb="6" eb="7">
      <t>フ</t>
    </rPh>
    <phoneticPr fontId="3"/>
  </si>
  <si>
    <t>できるように工夫をする</t>
    <rPh sb="6" eb="8">
      <t>クフウ</t>
    </rPh>
    <phoneticPr fontId="3"/>
  </si>
  <si>
    <t>外出の機会を持つ</t>
    <rPh sb="0" eb="2">
      <t>ガイシュツ</t>
    </rPh>
    <rPh sb="3" eb="5">
      <t>キカイ</t>
    </rPh>
    <rPh sb="6" eb="7">
      <t>モ</t>
    </rPh>
    <phoneticPr fontId="3"/>
  </si>
  <si>
    <t>交流の機会を持つ</t>
    <rPh sb="0" eb="2">
      <t>コウリュウ</t>
    </rPh>
    <rPh sb="3" eb="5">
      <t>キカイ</t>
    </rPh>
    <rPh sb="6" eb="7">
      <t>モ</t>
    </rPh>
    <phoneticPr fontId="3"/>
  </si>
  <si>
    <t>役割・活動を広げる</t>
    <rPh sb="0" eb="2">
      <t>ヤクワリ</t>
    </rPh>
    <rPh sb="3" eb="5">
      <t>カツドウ</t>
    </rPh>
    <rPh sb="6" eb="7">
      <t>ヒロ</t>
    </rPh>
    <phoneticPr fontId="3"/>
  </si>
  <si>
    <t>健康の保持増進</t>
    <rPh sb="0" eb="2">
      <t>ケンコウ</t>
    </rPh>
    <rPh sb="3" eb="5">
      <t>ホジ</t>
    </rPh>
    <rPh sb="5" eb="7">
      <t>ゾウシン</t>
    </rPh>
    <phoneticPr fontId="3"/>
  </si>
  <si>
    <t>栄養状態の改善</t>
    <rPh sb="0" eb="2">
      <t>エイヨウ</t>
    </rPh>
    <rPh sb="2" eb="4">
      <t>ジョウタイ</t>
    </rPh>
    <rPh sb="5" eb="7">
      <t>カイゼン</t>
    </rPh>
    <phoneticPr fontId="3"/>
  </si>
  <si>
    <t>規則正しい生活リズム</t>
    <rPh sb="0" eb="2">
      <t>キソク</t>
    </rPh>
    <rPh sb="2" eb="3">
      <t>タダ</t>
    </rPh>
    <rPh sb="5" eb="7">
      <t>セイカツ</t>
    </rPh>
    <phoneticPr fontId="3"/>
  </si>
  <si>
    <t>口腔ケアを正しく行う</t>
    <rPh sb="0" eb="2">
      <t>コウクウ</t>
    </rPh>
    <rPh sb="5" eb="6">
      <t>タダ</t>
    </rPh>
    <rPh sb="8" eb="9">
      <t>オコナ</t>
    </rPh>
    <phoneticPr fontId="3"/>
  </si>
  <si>
    <t>認知症予防</t>
    <rPh sb="0" eb="3">
      <t>ニンチショウ</t>
    </rPh>
    <rPh sb="3" eb="5">
      <t>ヨボウ</t>
    </rPh>
    <phoneticPr fontId="3"/>
  </si>
  <si>
    <t>排泄コントロール</t>
    <rPh sb="0" eb="2">
      <t>ハイセツ</t>
    </rPh>
    <phoneticPr fontId="3"/>
  </si>
  <si>
    <t>目や耳などのケア</t>
    <rPh sb="0" eb="1">
      <t>メ</t>
    </rPh>
    <rPh sb="2" eb="3">
      <t>ミミ</t>
    </rPh>
    <phoneticPr fontId="3"/>
  </si>
  <si>
    <t>筋力の維持・向上</t>
    <rPh sb="0" eb="2">
      <t>キンリョク</t>
    </rPh>
    <rPh sb="3" eb="5">
      <t>イジ</t>
    </rPh>
    <rPh sb="6" eb="8">
      <t>コウジョウ</t>
    </rPh>
    <phoneticPr fontId="3"/>
  </si>
  <si>
    <t>定期的な外出</t>
    <rPh sb="0" eb="3">
      <t>テイキテキ</t>
    </rPh>
    <rPh sb="4" eb="6">
      <t>ガイシュツ</t>
    </rPh>
    <phoneticPr fontId="3"/>
  </si>
  <si>
    <t>杖やシルバーカー等の福祉用具を用いて</t>
    <phoneticPr fontId="3"/>
  </si>
  <si>
    <t>バス・電車などを使用して</t>
    <rPh sb="3" eb="5">
      <t>デンシャ</t>
    </rPh>
    <rPh sb="8" eb="10">
      <t>シヨウ</t>
    </rPh>
    <phoneticPr fontId="3"/>
  </si>
  <si>
    <t>環境整備</t>
    <rPh sb="0" eb="2">
      <t>カンキョウ</t>
    </rPh>
    <rPh sb="2" eb="4">
      <t>セイビ</t>
    </rPh>
    <phoneticPr fontId="3"/>
  </si>
  <si>
    <t>食事準備（調理・配膳・下膳・片付けなど）</t>
    <rPh sb="0" eb="2">
      <t>ショクジ</t>
    </rPh>
    <rPh sb="2" eb="4">
      <t>ジュンビ</t>
    </rPh>
    <rPh sb="5" eb="7">
      <t>チョウリ</t>
    </rPh>
    <rPh sb="8" eb="10">
      <t>ハイゼン</t>
    </rPh>
    <rPh sb="11" eb="13">
      <t>ゲゼン</t>
    </rPh>
    <rPh sb="14" eb="16">
      <t>カタヅ</t>
    </rPh>
    <phoneticPr fontId="3"/>
  </si>
  <si>
    <t>買い物（宅配等含む）</t>
    <rPh sb="0" eb="1">
      <t>カ</t>
    </rPh>
    <rPh sb="2" eb="3">
      <t>モノ</t>
    </rPh>
    <rPh sb="4" eb="6">
      <t>タクハイ</t>
    </rPh>
    <rPh sb="6" eb="7">
      <t>トウ</t>
    </rPh>
    <rPh sb="7" eb="8">
      <t>フク</t>
    </rPh>
    <phoneticPr fontId="3"/>
  </si>
  <si>
    <t>掃除（掃除機かけ・拭き掃除・整理整頓など）</t>
    <rPh sb="0" eb="2">
      <t>ソウジ</t>
    </rPh>
    <rPh sb="3" eb="6">
      <t>ソウジキ</t>
    </rPh>
    <rPh sb="9" eb="10">
      <t>フ</t>
    </rPh>
    <rPh sb="11" eb="13">
      <t>ソウジ</t>
    </rPh>
    <rPh sb="14" eb="16">
      <t>セイリ</t>
    </rPh>
    <rPh sb="16" eb="18">
      <t>セイトン</t>
    </rPh>
    <phoneticPr fontId="3"/>
  </si>
  <si>
    <t>洗濯（洗濯機・洗濯物干し・たたみ・その他）</t>
    <rPh sb="0" eb="2">
      <t>センタク</t>
    </rPh>
    <rPh sb="3" eb="6">
      <t>センタクキ</t>
    </rPh>
    <rPh sb="7" eb="9">
      <t>センタク</t>
    </rPh>
    <rPh sb="9" eb="11">
      <t>モノホ</t>
    </rPh>
    <rPh sb="19" eb="20">
      <t>タ</t>
    </rPh>
    <phoneticPr fontId="3"/>
  </si>
  <si>
    <t>社会資源を活用</t>
    <rPh sb="0" eb="2">
      <t>シャカイ</t>
    </rPh>
    <rPh sb="2" eb="4">
      <t>シゲン</t>
    </rPh>
    <rPh sb="5" eb="7">
      <t>カツヨウ</t>
    </rPh>
    <phoneticPr fontId="3"/>
  </si>
  <si>
    <t>（</t>
    <phoneticPr fontId="3"/>
  </si>
  <si>
    <t>）への参加</t>
    <rPh sb="3" eb="5">
      <t>サンカ</t>
    </rPh>
    <phoneticPr fontId="3"/>
  </si>
  <si>
    <t>定期受診</t>
    <rPh sb="0" eb="2">
      <t>テイキ</t>
    </rPh>
    <rPh sb="2" eb="4">
      <t>ジュシン</t>
    </rPh>
    <phoneticPr fontId="3"/>
  </si>
  <si>
    <t>定期健診</t>
    <rPh sb="0" eb="2">
      <t>テイキ</t>
    </rPh>
    <rPh sb="2" eb="4">
      <t>ケンシン</t>
    </rPh>
    <phoneticPr fontId="3"/>
  </si>
  <si>
    <t>服薬管理</t>
    <rPh sb="0" eb="2">
      <t>フクヤク</t>
    </rPh>
    <rPh sb="2" eb="4">
      <t>カンリ</t>
    </rPh>
    <phoneticPr fontId="3"/>
  </si>
  <si>
    <t>口腔ケア</t>
    <rPh sb="0" eb="2">
      <t>コウクウ</t>
    </rPh>
    <phoneticPr fontId="3"/>
  </si>
  <si>
    <t>食事の管理</t>
    <rPh sb="0" eb="2">
      <t>ショクジ</t>
    </rPh>
    <rPh sb="3" eb="5">
      <t>カンリ</t>
    </rPh>
    <phoneticPr fontId="3"/>
  </si>
  <si>
    <t>専門医受診</t>
    <rPh sb="0" eb="3">
      <t>センモンイ</t>
    </rPh>
    <rPh sb="3" eb="5">
      <t>ジュシン</t>
    </rPh>
    <phoneticPr fontId="3"/>
  </si>
  <si>
    <t>健康に留意した運動</t>
    <rPh sb="0" eb="2">
      <t>ケンコウ</t>
    </rPh>
    <rPh sb="3" eb="5">
      <t>リュウイ</t>
    </rPh>
    <rPh sb="7" eb="9">
      <t>ウンドウ</t>
    </rPh>
    <phoneticPr fontId="3"/>
  </si>
  <si>
    <t>日常生活の指導・助言</t>
    <rPh sb="0" eb="2">
      <t>ニチジョウ</t>
    </rPh>
    <rPh sb="2" eb="4">
      <t>セイカツ</t>
    </rPh>
    <rPh sb="5" eb="7">
      <t>シドウ</t>
    </rPh>
    <rPh sb="8" eb="10">
      <t>ジョゲン</t>
    </rPh>
    <phoneticPr fontId="3"/>
  </si>
  <si>
    <t>介護予防通所介護</t>
    <rPh sb="0" eb="2">
      <t>カイゴ</t>
    </rPh>
    <rPh sb="2" eb="4">
      <t>ヨボウ</t>
    </rPh>
    <rPh sb="4" eb="6">
      <t>ツウショ</t>
    </rPh>
    <rPh sb="6" eb="8">
      <t>カイゴ</t>
    </rPh>
    <phoneticPr fontId="3"/>
  </si>
  <si>
    <t>通所型サービス（国基準）</t>
    <rPh sb="0" eb="2">
      <t>ツウショ</t>
    </rPh>
    <rPh sb="2" eb="3">
      <t>ガタ</t>
    </rPh>
    <rPh sb="8" eb="9">
      <t>クニ</t>
    </rPh>
    <rPh sb="9" eb="11">
      <t>キジュン</t>
    </rPh>
    <phoneticPr fontId="3"/>
  </si>
  <si>
    <t>通所型サービス（区独自）</t>
    <rPh sb="0" eb="2">
      <t>ツウショ</t>
    </rPh>
    <rPh sb="2" eb="3">
      <t>ガタ</t>
    </rPh>
    <rPh sb="8" eb="9">
      <t>ク</t>
    </rPh>
    <rPh sb="9" eb="11">
      <t>ドクジ</t>
    </rPh>
    <phoneticPr fontId="3"/>
  </si>
  <si>
    <t>通所型サービスB</t>
    <rPh sb="0" eb="2">
      <t>ツウショ</t>
    </rPh>
    <rPh sb="2" eb="3">
      <t>ガタ</t>
    </rPh>
    <phoneticPr fontId="3"/>
  </si>
  <si>
    <t>通所型サービスD</t>
    <rPh sb="0" eb="2">
      <t>ツウショ</t>
    </rPh>
    <rPh sb="2" eb="3">
      <t>ガタ</t>
    </rPh>
    <phoneticPr fontId="3"/>
  </si>
  <si>
    <t>通所型サービスC</t>
    <rPh sb="0" eb="2">
      <t>ツウショ</t>
    </rPh>
    <rPh sb="2" eb="3">
      <t>ガタ</t>
    </rPh>
    <phoneticPr fontId="3"/>
  </si>
  <si>
    <t>介護予防通所リハビリテーション</t>
    <rPh sb="0" eb="2">
      <t>カイゴ</t>
    </rPh>
    <rPh sb="2" eb="4">
      <t>ヨボウ</t>
    </rPh>
    <rPh sb="4" eb="6">
      <t>ツウショ</t>
    </rPh>
    <phoneticPr fontId="3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</si>
  <si>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3"/>
  </si>
  <si>
    <t>訪問型サービス（国基準）</t>
    <rPh sb="0" eb="2">
      <t>ホウモン</t>
    </rPh>
    <rPh sb="2" eb="3">
      <t>ガタ</t>
    </rPh>
    <rPh sb="8" eb="9">
      <t>クニ</t>
    </rPh>
    <rPh sb="9" eb="11">
      <t>キジュン</t>
    </rPh>
    <phoneticPr fontId="3"/>
  </si>
  <si>
    <t>訪問型サービス（区独自）</t>
    <rPh sb="2" eb="3">
      <t>ガタ</t>
    </rPh>
    <rPh sb="8" eb="9">
      <t>ク</t>
    </rPh>
    <rPh sb="9" eb="11">
      <t>ドクジ</t>
    </rPh>
    <phoneticPr fontId="3"/>
  </si>
  <si>
    <t>訪問型サービスB</t>
    <rPh sb="2" eb="3">
      <t>ガタ</t>
    </rPh>
    <phoneticPr fontId="3"/>
  </si>
  <si>
    <t>訪問型サービスC</t>
    <rPh sb="2" eb="3">
      <t>ガタ</t>
    </rPh>
    <phoneticPr fontId="3"/>
  </si>
  <si>
    <t>訪問型サービスD</t>
    <rPh sb="2" eb="3">
      <t>ガタ</t>
    </rPh>
    <phoneticPr fontId="3"/>
  </si>
  <si>
    <t>介護予防訪問リハビリテーション</t>
    <rPh sb="0" eb="2">
      <t>カイゴ</t>
    </rPh>
    <rPh sb="2" eb="4">
      <t>ヨボウ</t>
    </rPh>
    <rPh sb="4" eb="6">
      <t>ホウモン</t>
    </rPh>
    <phoneticPr fontId="3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</si>
  <si>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</si>
  <si>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</si>
  <si>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介護予防福祉用具貸与</t>
    <rPh sb="4" eb="6">
      <t>フクシ</t>
    </rPh>
    <rPh sb="6" eb="8">
      <t>ヨウグ</t>
    </rPh>
    <rPh sb="8" eb="10">
      <t>タイヨ</t>
    </rPh>
    <phoneticPr fontId="3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</si>
  <si>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</si>
  <si>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介護予防短期入所療養介護（介護老人保健施設）</t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3"/>
  </si>
  <si>
    <t>介護予防短期入所療養介護（介護療養型医療施設）</t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8">
      <t>リョウヨウガタ</t>
    </rPh>
    <rPh sb="18" eb="20">
      <t>イリョウ</t>
    </rPh>
    <rPh sb="20" eb="22">
      <t>シセツ</t>
    </rPh>
    <phoneticPr fontId="3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</si>
  <si>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</si>
  <si>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介護予防訪問入浴介護</t>
    <rPh sb="4" eb="6">
      <t>ホウモン</t>
    </rPh>
    <rPh sb="6" eb="8">
      <t>ニュウヨク</t>
    </rPh>
    <rPh sb="8" eb="10">
      <t>カイゴ</t>
    </rPh>
    <phoneticPr fontId="3"/>
  </si>
  <si>
    <t>介護予防住宅改修</t>
    <rPh sb="4" eb="6">
      <t>ジュウタク</t>
    </rPh>
    <rPh sb="6" eb="8">
      <t>カイシュウ</t>
    </rPh>
    <phoneticPr fontId="3"/>
  </si>
  <si>
    <t>その他</t>
    <rPh sb="2" eb="3">
      <t>タ</t>
    </rPh>
    <phoneticPr fontId="3"/>
  </si>
  <si>
    <t>/</t>
    <phoneticPr fontId="3"/>
  </si>
  <si>
    <t>プラン継続</t>
    <rPh sb="3" eb="5">
      <t>ケイゾク</t>
    </rPh>
    <phoneticPr fontId="3"/>
  </si>
  <si>
    <t>プラン変更</t>
    <rPh sb="3" eb="5">
      <t>ヘンコウ</t>
    </rPh>
    <phoneticPr fontId="3"/>
  </si>
  <si>
    <t>終了</t>
    <rPh sb="0" eb="2">
      <t>シュウリョウ</t>
    </rPh>
    <phoneticPr fontId="3"/>
  </si>
  <si>
    <t>介護給付</t>
    <rPh sb="0" eb="2">
      <t>カイゴ</t>
    </rPh>
    <rPh sb="2" eb="4">
      <t>キュウフ</t>
    </rPh>
    <phoneticPr fontId="3"/>
  </si>
  <si>
    <t>予防給付</t>
    <rPh sb="0" eb="2">
      <t>ヨボウ</t>
    </rPh>
    <rPh sb="2" eb="4">
      <t>キュウフ</t>
    </rPh>
    <phoneticPr fontId="3"/>
  </si>
  <si>
    <t>総合事業</t>
    <rPh sb="0" eb="2">
      <t>ソウゴウ</t>
    </rPh>
    <rPh sb="2" eb="4">
      <t>ジギョウ</t>
    </rPh>
    <phoneticPr fontId="3"/>
  </si>
  <si>
    <t>初回</t>
    <rPh sb="0" eb="2">
      <t>ショカイ</t>
    </rPh>
    <phoneticPr fontId="3"/>
  </si>
  <si>
    <t>継続</t>
    <rPh sb="0" eb="2">
      <t>ケイゾク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</si>
  <si>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</si>
  <si>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</si>
  <si>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認定申請中</t>
    <rPh sb="0" eb="2">
      <t>ニンテイ</t>
    </rPh>
    <rPh sb="2" eb="5">
      <t>シンセイチュウ</t>
    </rPh>
    <phoneticPr fontId="3"/>
  </si>
  <si>
    <t>]kg →</t>
    <phoneticPr fontId="3"/>
  </si>
  <si>
    <r>
      <t xml:space="preserve">上記計画について、同意いたします。
　    </t>
    </r>
    <r>
      <rPr>
        <sz val="10.5"/>
        <color rgb="FF000000"/>
        <rFont val="ＭＳ Ｐゴシック"/>
        <family val="3"/>
        <charset val="128"/>
      </rPr>
      <t>　　年　　月　　日　　　氏名</t>
    </r>
    <r>
      <rPr>
        <sz val="10.5"/>
        <color indexed="8"/>
        <rFont val="ＭＳ Ｐゴシック"/>
        <family val="3"/>
        <charset val="128"/>
      </rPr>
      <t>　　　　　　　　　　　　　</t>
    </r>
    <rPh sb="0" eb="2">
      <t>ジョウキ</t>
    </rPh>
    <rPh sb="2" eb="4">
      <t>ケイカク</t>
    </rPh>
    <rPh sb="9" eb="11">
      <t>ドウイ</t>
    </rPh>
    <phoneticPr fontId="4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</si>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</sst>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.5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1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textRotation="255" wrapText="1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 textRotation="255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>
      <alignment horizontal="left" vertical="top" wrapText="1"/>
    </xf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/>
    </xf>
    <xf numFmtId="0" fontId="26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7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34" fillId="0" borderId="5" xfId="1" applyFont="1" applyFill="1" applyBorder="1" applyAlignment="1">
      <alignment horizontal="left" vertical="center"/>
    </xf>
    <xf numFmtId="0" fontId="34" fillId="0" borderId="6" xfId="1" applyFont="1" applyFill="1" applyBorder="1" applyAlignment="1">
      <alignment horizontal="left" vertical="center"/>
    </xf>
    <xf numFmtId="0" fontId="34" fillId="0" borderId="7" xfId="1" applyFont="1" applyFill="1" applyBorder="1" applyAlignment="1">
      <alignment horizontal="left" vertical="center"/>
    </xf>
    <xf numFmtId="0" fontId="14" fillId="0" borderId="21" xfId="0" applyFont="1" applyBorder="1" applyAlignment="1">
      <alignment vertical="center"/>
    </xf>
    <xf numFmtId="0" fontId="22" fillId="0" borderId="3" xfId="0" applyFont="1" applyBorder="1" applyAlignment="1">
      <alignment vertical="center" shrinkToFit="1"/>
    </xf>
    <xf numFmtId="0" fontId="18" fillId="0" borderId="54" xfId="0" applyFont="1" applyFill="1" applyBorder="1" applyAlignment="1">
      <alignment horizontal="center" vertical="center" textRotation="255" wrapText="1"/>
    </xf>
    <xf numFmtId="0" fontId="6" fillId="0" borderId="20" xfId="0" applyFont="1" applyFill="1" applyBorder="1" applyAlignment="1" applyProtection="1">
      <alignment vertical="center" textRotation="255"/>
      <protection locked="0"/>
    </xf>
    <xf numFmtId="0" fontId="6" fillId="0" borderId="25" xfId="0" applyFont="1" applyFill="1" applyBorder="1" applyAlignment="1" applyProtection="1">
      <alignment vertical="center" textRotation="255"/>
      <protection locked="0"/>
    </xf>
    <xf numFmtId="0" fontId="6" fillId="0" borderId="20" xfId="0" applyFont="1" applyFill="1" applyBorder="1" applyAlignment="1">
      <alignment vertical="center" textRotation="255" wrapText="1"/>
    </xf>
    <xf numFmtId="0" fontId="6" fillId="3" borderId="20" xfId="0" applyFont="1" applyFill="1" applyBorder="1" applyAlignment="1" applyProtection="1">
      <alignment vertical="center" textRotation="255"/>
      <protection locked="0"/>
    </xf>
    <xf numFmtId="0" fontId="6" fillId="3" borderId="25" xfId="0" applyFont="1" applyFill="1" applyBorder="1" applyAlignment="1" applyProtection="1">
      <alignment vertical="center" textRotation="255"/>
      <protection locked="0"/>
    </xf>
    <xf numFmtId="0" fontId="6" fillId="3" borderId="30" xfId="0" applyFont="1" applyFill="1" applyBorder="1" applyAlignment="1" applyProtection="1">
      <alignment vertical="center" textRotation="255"/>
      <protection locked="0"/>
    </xf>
    <xf numFmtId="0" fontId="7" fillId="0" borderId="3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0" borderId="21" xfId="0" applyFont="1" applyBorder="1" applyAlignment="1">
      <alignment vertical="center"/>
    </xf>
    <xf numFmtId="0" fontId="9" fillId="0" borderId="73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0" borderId="10" xfId="0" applyFont="1" applyBorder="1" applyAlignment="1">
      <alignment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9" fillId="0" borderId="14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/>
    </xf>
    <xf numFmtId="49" fontId="15" fillId="0" borderId="3" xfId="0" applyNumberFormat="1" applyFont="1" applyFill="1" applyBorder="1" applyAlignment="1">
      <alignment vertical="center"/>
    </xf>
    <xf numFmtId="0" fontId="15" fillId="0" borderId="2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29" fillId="0" borderId="1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0" fillId="5" borderId="0" xfId="0" applyFill="1">
      <alignment vertical="center"/>
    </xf>
    <xf numFmtId="0" fontId="19" fillId="0" borderId="2" xfId="0" applyFont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top"/>
    </xf>
    <xf numFmtId="0" fontId="19" fillId="0" borderId="6" xfId="0" applyFont="1" applyFill="1" applyBorder="1" applyAlignment="1">
      <alignment horizontal="left" vertical="top"/>
    </xf>
    <xf numFmtId="0" fontId="19" fillId="0" borderId="7" xfId="0" applyFont="1" applyFill="1" applyBorder="1" applyAlignment="1">
      <alignment horizontal="left" vertical="top"/>
    </xf>
    <xf numFmtId="0" fontId="19" fillId="0" borderId="8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19" fillId="0" borderId="9" xfId="0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left" vertical="top"/>
    </xf>
    <xf numFmtId="0" fontId="19" fillId="0" borderId="11" xfId="0" applyFont="1" applyFill="1" applyBorder="1" applyAlignment="1">
      <alignment horizontal="left" vertical="top"/>
    </xf>
    <xf numFmtId="0" fontId="19" fillId="0" borderId="12" xfId="0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74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 vertical="top"/>
    </xf>
    <xf numFmtId="0" fontId="14" fillId="0" borderId="1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top"/>
    </xf>
    <xf numFmtId="0" fontId="35" fillId="0" borderId="2" xfId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9" xfId="0" applyFont="1" applyFill="1" applyBorder="1" applyAlignment="1">
      <alignment horizontal="left" vertical="top"/>
    </xf>
    <xf numFmtId="0" fontId="14" fillId="0" borderId="10" xfId="0" applyFont="1" applyFill="1" applyBorder="1" applyAlignment="1">
      <alignment horizontal="left" vertical="top"/>
    </xf>
    <xf numFmtId="0" fontId="14" fillId="0" borderId="42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3" xfId="0" applyFont="1" applyFill="1" applyBorder="1" applyAlignment="1">
      <alignment horizontal="left" vertical="center" shrinkToFit="1"/>
    </xf>
    <xf numFmtId="0" fontId="14" fillId="0" borderId="4" xfId="0" quotePrefix="1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9" fillId="0" borderId="49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4" fillId="0" borderId="53" xfId="0" applyFont="1" applyBorder="1" applyAlignment="1">
      <alignment horizontal="center" vertical="center" textRotation="255" wrapText="1"/>
    </xf>
    <xf numFmtId="0" fontId="14" fillId="0" borderId="7" xfId="0" applyFont="1" applyBorder="1" applyAlignment="1">
      <alignment horizontal="center" vertical="center" textRotation="255" wrapText="1"/>
    </xf>
    <xf numFmtId="0" fontId="14" fillId="0" borderId="54" xfId="0" applyFont="1" applyBorder="1" applyAlignment="1">
      <alignment horizontal="center" vertical="center" textRotation="255" wrapText="1"/>
    </xf>
    <xf numFmtId="0" fontId="14" fillId="0" borderId="9" xfId="0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center" vertical="center" textRotation="255" wrapText="1"/>
    </xf>
    <xf numFmtId="0" fontId="14" fillId="0" borderId="19" xfId="0" applyFont="1" applyBorder="1" applyAlignment="1">
      <alignment horizontal="center" vertical="center" textRotation="255" wrapText="1"/>
    </xf>
    <xf numFmtId="0" fontId="19" fillId="0" borderId="3" xfId="0" applyFont="1" applyBorder="1">
      <alignment vertical="center"/>
    </xf>
    <xf numFmtId="0" fontId="19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17" xfId="0" applyFont="1" applyFill="1" applyBorder="1" applyAlignment="1">
      <alignment horizontal="left" vertical="center" wrapText="1"/>
    </xf>
    <xf numFmtId="0" fontId="33" fillId="0" borderId="19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vertical="center" shrinkToFit="1"/>
    </xf>
    <xf numFmtId="0" fontId="15" fillId="4" borderId="58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4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textRotation="255" wrapText="1"/>
    </xf>
    <xf numFmtId="0" fontId="14" fillId="0" borderId="17" xfId="0" applyFont="1" applyBorder="1" applyAlignment="1">
      <alignment horizontal="center" vertical="center" textRotation="255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textRotation="255" wrapText="1"/>
    </xf>
    <xf numFmtId="0" fontId="14" fillId="0" borderId="42" xfId="0" applyFont="1" applyBorder="1" applyAlignment="1">
      <alignment horizontal="center" vertical="center" textRotation="255" wrapText="1"/>
    </xf>
    <xf numFmtId="0" fontId="19" fillId="0" borderId="4" xfId="0" quotePrefix="1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1" fillId="0" borderId="54" xfId="0" applyFont="1" applyBorder="1" applyAlignment="1">
      <alignment horizontal="center" vertical="center" textRotation="255" wrapText="1"/>
    </xf>
    <xf numFmtId="0" fontId="21" fillId="0" borderId="9" xfId="0" applyFont="1" applyBorder="1" applyAlignment="1">
      <alignment horizontal="center" vertical="center" textRotation="255" wrapText="1"/>
    </xf>
    <xf numFmtId="0" fontId="21" fillId="0" borderId="16" xfId="0" applyFont="1" applyBorder="1" applyAlignment="1">
      <alignment horizontal="center" vertical="center" textRotation="255" wrapText="1"/>
    </xf>
    <xf numFmtId="0" fontId="21" fillId="0" borderId="19" xfId="0" applyFont="1" applyBorder="1" applyAlignment="1">
      <alignment horizontal="center" vertical="center" textRotation="255" wrapText="1"/>
    </xf>
    <xf numFmtId="0" fontId="14" fillId="0" borderId="0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9" fillId="0" borderId="53" xfId="0" applyFont="1" applyBorder="1" applyAlignment="1">
      <alignment horizontal="center" vertical="center" textRotation="255" wrapText="1"/>
    </xf>
    <xf numFmtId="0" fontId="19" fillId="0" borderId="7" xfId="0" applyFont="1" applyBorder="1" applyAlignment="1">
      <alignment horizontal="center" vertical="center" textRotation="255" wrapText="1"/>
    </xf>
    <xf numFmtId="0" fontId="19" fillId="0" borderId="54" xfId="0" applyFont="1" applyBorder="1" applyAlignment="1">
      <alignment horizontal="center" vertical="center" textRotation="255" wrapText="1"/>
    </xf>
    <xf numFmtId="0" fontId="19" fillId="0" borderId="9" xfId="0" applyFont="1" applyBorder="1" applyAlignment="1">
      <alignment horizontal="center" vertical="center" textRotation="255" wrapText="1"/>
    </xf>
    <xf numFmtId="0" fontId="19" fillId="0" borderId="16" xfId="0" applyFont="1" applyBorder="1" applyAlignment="1">
      <alignment horizontal="center" vertical="center" textRotation="255" wrapText="1"/>
    </xf>
    <xf numFmtId="0" fontId="19" fillId="0" borderId="19" xfId="0" applyFont="1" applyBorder="1" applyAlignment="1">
      <alignment horizontal="center" vertical="center" textRotation="255" wrapText="1"/>
    </xf>
    <xf numFmtId="0" fontId="19" fillId="0" borderId="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textRotation="255" wrapText="1"/>
    </xf>
    <xf numFmtId="0" fontId="14" fillId="0" borderId="8" xfId="0" applyFont="1" applyBorder="1" applyAlignment="1">
      <alignment horizontal="center" vertical="center" textRotation="255" wrapText="1"/>
    </xf>
    <xf numFmtId="0" fontId="14" fillId="0" borderId="10" xfId="0" applyFont="1" applyBorder="1" applyAlignment="1">
      <alignment horizontal="center" vertical="center" textRotation="255" wrapText="1"/>
    </xf>
    <xf numFmtId="0" fontId="14" fillId="0" borderId="12" xfId="0" applyFont="1" applyBorder="1" applyAlignment="1">
      <alignment horizontal="center" vertical="center" textRotation="255" wrapText="1"/>
    </xf>
    <xf numFmtId="0" fontId="19" fillId="0" borderId="1" xfId="0" applyFont="1" applyBorder="1">
      <alignment vertical="center"/>
    </xf>
    <xf numFmtId="0" fontId="19" fillId="0" borderId="2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vertical="center" shrinkToFit="1"/>
    </xf>
    <xf numFmtId="0" fontId="19" fillId="0" borderId="2" xfId="0" applyFont="1" applyBorder="1" applyAlignment="1">
      <alignment vertical="center" shrinkToFit="1"/>
    </xf>
    <xf numFmtId="0" fontId="19" fillId="0" borderId="3" xfId="0" applyFont="1" applyBorder="1" applyAlignment="1">
      <alignment vertical="center" shrinkToFit="1"/>
    </xf>
    <xf numFmtId="0" fontId="33" fillId="0" borderId="7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33" fillId="0" borderId="19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19" fillId="0" borderId="1" xfId="0" applyFont="1" applyFill="1" applyBorder="1">
      <alignment vertical="center"/>
    </xf>
    <xf numFmtId="0" fontId="19" fillId="0" borderId="2" xfId="0" applyFont="1" applyFill="1" applyBorder="1">
      <alignment vertical="center"/>
    </xf>
    <xf numFmtId="0" fontId="19" fillId="0" borderId="3" xfId="0" applyFont="1" applyFill="1" applyBorder="1">
      <alignment vertical="center"/>
    </xf>
    <xf numFmtId="0" fontId="19" fillId="0" borderId="1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 shrinkToFit="1"/>
    </xf>
    <xf numFmtId="0" fontId="19" fillId="0" borderId="3" xfId="0" applyFont="1" applyBorder="1" applyAlignment="1">
      <alignment horizontal="left" vertical="center" shrinkToFit="1"/>
    </xf>
    <xf numFmtId="0" fontId="19" fillId="0" borderId="4" xfId="0" applyFont="1" applyFill="1" applyBorder="1">
      <alignment vertical="center"/>
    </xf>
    <xf numFmtId="0" fontId="19" fillId="0" borderId="7" xfId="0" applyFont="1" applyFill="1" applyBorder="1">
      <alignment vertical="center"/>
    </xf>
    <xf numFmtId="0" fontId="19" fillId="0" borderId="42" xfId="0" applyFont="1" applyFill="1" applyBorder="1">
      <alignment vertical="center"/>
    </xf>
    <xf numFmtId="0" fontId="14" fillId="0" borderId="5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0" borderId="25" xfId="0" applyFont="1" applyFill="1" applyBorder="1" applyAlignment="1" applyProtection="1">
      <alignment horizontal="center" vertical="top" textRotation="255"/>
      <protection locked="0"/>
    </xf>
    <xf numFmtId="0" fontId="6" fillId="0" borderId="30" xfId="0" applyFont="1" applyFill="1" applyBorder="1" applyAlignment="1" applyProtection="1">
      <alignment horizontal="center" vertical="top" textRotation="255"/>
      <protection locked="0"/>
    </xf>
    <xf numFmtId="0" fontId="6" fillId="0" borderId="25" xfId="0" applyFont="1" applyFill="1" applyBorder="1" applyAlignment="1">
      <alignment horizontal="center" vertical="top" textRotation="255" wrapText="1"/>
    </xf>
    <xf numFmtId="0" fontId="6" fillId="0" borderId="30" xfId="0" applyFont="1" applyFill="1" applyBorder="1" applyAlignment="1">
      <alignment horizontal="center" vertical="top" textRotation="255" wrapText="1"/>
    </xf>
    <xf numFmtId="0" fontId="6" fillId="3" borderId="25" xfId="0" applyFont="1" applyFill="1" applyBorder="1" applyAlignment="1" applyProtection="1">
      <alignment horizontal="center" vertical="top" textRotation="255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5" xfId="0" quotePrefix="1" applyFont="1" applyFill="1" applyBorder="1" applyAlignment="1" applyProtection="1">
      <alignment horizontal="center" vertical="top" wrapText="1"/>
      <protection locked="0"/>
    </xf>
    <xf numFmtId="0" fontId="9" fillId="0" borderId="6" xfId="0" applyFont="1" applyFill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center" vertical="center" textRotation="255"/>
    </xf>
    <xf numFmtId="0" fontId="6" fillId="0" borderId="30" xfId="0" applyFont="1" applyFill="1" applyBorder="1" applyAlignment="1">
      <alignment horizontal="center" vertical="center" textRotation="255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32" fillId="0" borderId="5" xfId="0" applyFont="1" applyFill="1" applyBorder="1" applyAlignment="1">
      <alignment horizontal="left" vertical="top" wrapText="1"/>
    </xf>
    <xf numFmtId="0" fontId="32" fillId="0" borderId="6" xfId="0" applyFont="1" applyFill="1" applyBorder="1" applyAlignment="1">
      <alignment horizontal="left" vertical="top" wrapText="1"/>
    </xf>
    <xf numFmtId="0" fontId="32" fillId="0" borderId="7" xfId="0" applyFont="1" applyFill="1" applyBorder="1" applyAlignment="1">
      <alignment horizontal="left" vertical="top" wrapText="1"/>
    </xf>
    <xf numFmtId="0" fontId="32" fillId="0" borderId="8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/>
    </xf>
    <xf numFmtId="0" fontId="32" fillId="0" borderId="9" xfId="0" applyFont="1" applyFill="1" applyBorder="1" applyAlignment="1">
      <alignment horizontal="left" vertical="top" wrapText="1"/>
    </xf>
    <xf numFmtId="0" fontId="32" fillId="0" borderId="10" xfId="0" applyFont="1" applyFill="1" applyBorder="1" applyAlignment="1">
      <alignment horizontal="left" vertical="top" wrapText="1"/>
    </xf>
    <xf numFmtId="0" fontId="32" fillId="0" borderId="11" xfId="0" applyFont="1" applyFill="1" applyBorder="1" applyAlignment="1">
      <alignment horizontal="left" vertical="top" wrapText="1"/>
    </xf>
    <xf numFmtId="0" fontId="32" fillId="0" borderId="12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9" xfId="0" applyFont="1" applyFill="1" applyBorder="1" applyAlignment="1">
      <alignment horizontal="left" vertical="top"/>
    </xf>
    <xf numFmtId="0" fontId="15" fillId="0" borderId="10" xfId="0" applyFont="1" applyFill="1" applyBorder="1" applyAlignment="1">
      <alignment horizontal="left" vertical="top"/>
    </xf>
    <xf numFmtId="0" fontId="15" fillId="0" borderId="1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5" fillId="0" borderId="2" xfId="0" applyNumberFormat="1" applyFont="1" applyFill="1" applyBorder="1" applyAlignment="1">
      <alignment horizontal="left" vertical="center"/>
    </xf>
    <xf numFmtId="0" fontId="15" fillId="0" borderId="3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38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</cellXfs>
  <cellStyles count="2">
    <cellStyle name="標準" xfId="0" builtinId="0"/>
    <cellStyle name="標準 4" xfId="1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</xdr:row>
          <xdr:rowOff>160020</xdr:rowOff>
        </xdr:from>
        <xdr:to>
          <xdr:col>29</xdr:col>
          <xdr:colOff>0</xdr:colOff>
          <xdr:row>3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</xdr:row>
          <xdr:rowOff>160020</xdr:rowOff>
        </xdr:from>
        <xdr:to>
          <xdr:col>34</xdr:col>
          <xdr:colOff>0</xdr:colOff>
          <xdr:row>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</xdr:row>
          <xdr:rowOff>0</xdr:rowOff>
        </xdr:from>
        <xdr:to>
          <xdr:col>24</xdr:col>
          <xdr:colOff>0</xdr:colOff>
          <xdr:row>4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</xdr:row>
          <xdr:rowOff>0</xdr:rowOff>
        </xdr:from>
        <xdr:to>
          <xdr:col>28</xdr:col>
          <xdr:colOff>0</xdr:colOff>
          <xdr:row>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6</xdr:row>
          <xdr:rowOff>0</xdr:rowOff>
        </xdr:from>
        <xdr:to>
          <xdr:col>23</xdr:col>
          <xdr:colOff>68580</xdr:colOff>
          <xdr:row>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</xdr:row>
          <xdr:rowOff>0</xdr:rowOff>
        </xdr:from>
        <xdr:to>
          <xdr:col>30</xdr:col>
          <xdr:colOff>45720</xdr:colOff>
          <xdr:row>7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160020</xdr:colOff>
          <xdr:row>6</xdr:row>
          <xdr:rowOff>0</xdr:rowOff>
        </xdr:from>
        <xdr:to>
          <xdr:col>37</xdr:col>
          <xdr:colOff>0</xdr:colOff>
          <xdr:row>7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7620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7620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7620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7620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7620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0</xdr:colOff>
          <xdr:row>25</xdr:row>
          <xdr:rowOff>7620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0</xdr:colOff>
          <xdr:row>26</xdr:row>
          <xdr:rowOff>7620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0</xdr:colOff>
          <xdr:row>27</xdr:row>
          <xdr:rowOff>7620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0</xdr:colOff>
          <xdr:row>28</xdr:row>
          <xdr:rowOff>7620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0</xdr:colOff>
          <xdr:row>29</xdr:row>
          <xdr:rowOff>7620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0</xdr:colOff>
          <xdr:row>30</xdr:row>
          <xdr:rowOff>7620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0</xdr:colOff>
          <xdr:row>31</xdr:row>
          <xdr:rowOff>7620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0</xdr:colOff>
          <xdr:row>31</xdr:row>
          <xdr:rowOff>7620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0</xdr:colOff>
          <xdr:row>32</xdr:row>
          <xdr:rowOff>7620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0</xdr:colOff>
          <xdr:row>33</xdr:row>
          <xdr:rowOff>7620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0</xdr:colOff>
          <xdr:row>34</xdr:row>
          <xdr:rowOff>7620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0</xdr:colOff>
          <xdr:row>35</xdr:row>
          <xdr:rowOff>7620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0</xdr:colOff>
          <xdr:row>36</xdr:row>
          <xdr:rowOff>7620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0</xdr:colOff>
          <xdr:row>36</xdr:row>
          <xdr:rowOff>7620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7620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7620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7620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7620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0</xdr:colOff>
          <xdr:row>38</xdr:row>
          <xdr:rowOff>7620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0</xdr:colOff>
          <xdr:row>39</xdr:row>
          <xdr:rowOff>7620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0</xdr:colOff>
          <xdr:row>40</xdr:row>
          <xdr:rowOff>7620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0</xdr:colOff>
          <xdr:row>41</xdr:row>
          <xdr:rowOff>7620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0</xdr:colOff>
          <xdr:row>42</xdr:row>
          <xdr:rowOff>7620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0</xdr:colOff>
          <xdr:row>42</xdr:row>
          <xdr:rowOff>7620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0</xdr:colOff>
          <xdr:row>42</xdr:row>
          <xdr:rowOff>7620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0</xdr:colOff>
          <xdr:row>43</xdr:row>
          <xdr:rowOff>7620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0</xdr:colOff>
          <xdr:row>44</xdr:row>
          <xdr:rowOff>7620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0</xdr:colOff>
          <xdr:row>45</xdr:row>
          <xdr:rowOff>7620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2</xdr:col>
          <xdr:colOff>0</xdr:colOff>
          <xdr:row>46</xdr:row>
          <xdr:rowOff>7620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2</xdr:col>
          <xdr:colOff>0</xdr:colOff>
          <xdr:row>46</xdr:row>
          <xdr:rowOff>7620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2</xdr:col>
          <xdr:colOff>0</xdr:colOff>
          <xdr:row>46</xdr:row>
          <xdr:rowOff>7620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2</xdr:col>
          <xdr:colOff>0</xdr:colOff>
          <xdr:row>46</xdr:row>
          <xdr:rowOff>7620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0</xdr:colOff>
          <xdr:row>47</xdr:row>
          <xdr:rowOff>7620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0</xdr:colOff>
          <xdr:row>47</xdr:row>
          <xdr:rowOff>7620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0</xdr:colOff>
          <xdr:row>47</xdr:row>
          <xdr:rowOff>7620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0</xdr:colOff>
          <xdr:row>47</xdr:row>
          <xdr:rowOff>7620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0</xdr:colOff>
          <xdr:row>47</xdr:row>
          <xdr:rowOff>7620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0</xdr:colOff>
          <xdr:row>47</xdr:row>
          <xdr:rowOff>7620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0</xdr:colOff>
          <xdr:row>47</xdr:row>
          <xdr:rowOff>7620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0</xdr:colOff>
          <xdr:row>47</xdr:row>
          <xdr:rowOff>7620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2</xdr:col>
          <xdr:colOff>0</xdr:colOff>
          <xdr:row>48</xdr:row>
          <xdr:rowOff>7620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2</xdr:col>
          <xdr:colOff>0</xdr:colOff>
          <xdr:row>49</xdr:row>
          <xdr:rowOff>7620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2</xdr:col>
          <xdr:colOff>0</xdr:colOff>
          <xdr:row>49</xdr:row>
          <xdr:rowOff>7620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2</xdr:col>
          <xdr:colOff>0</xdr:colOff>
          <xdr:row>49</xdr:row>
          <xdr:rowOff>7620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2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2</xdr:col>
          <xdr:colOff>0</xdr:colOff>
          <xdr:row>49</xdr:row>
          <xdr:rowOff>7620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2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2</xdr:col>
          <xdr:colOff>0</xdr:colOff>
          <xdr:row>49</xdr:row>
          <xdr:rowOff>7620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2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2</xdr:col>
          <xdr:colOff>0</xdr:colOff>
          <xdr:row>50</xdr:row>
          <xdr:rowOff>7620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2</xdr:col>
          <xdr:colOff>0</xdr:colOff>
          <xdr:row>50</xdr:row>
          <xdr:rowOff>7620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2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2</xdr:col>
          <xdr:colOff>0</xdr:colOff>
          <xdr:row>50</xdr:row>
          <xdr:rowOff>7620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2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2</xdr:col>
          <xdr:colOff>0</xdr:colOff>
          <xdr:row>50</xdr:row>
          <xdr:rowOff>7620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2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2</xdr:col>
          <xdr:colOff>0</xdr:colOff>
          <xdr:row>50</xdr:row>
          <xdr:rowOff>7620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2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2</xdr:col>
          <xdr:colOff>0</xdr:colOff>
          <xdr:row>50</xdr:row>
          <xdr:rowOff>7620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2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2</xdr:col>
          <xdr:colOff>0</xdr:colOff>
          <xdr:row>50</xdr:row>
          <xdr:rowOff>7620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2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2</xdr:col>
          <xdr:colOff>0</xdr:colOff>
          <xdr:row>50</xdr:row>
          <xdr:rowOff>7620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2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7620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2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7620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2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7620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2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17</xdr:col>
          <xdr:colOff>0</xdr:colOff>
          <xdr:row>22</xdr:row>
          <xdr:rowOff>7620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2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0</xdr:rowOff>
        </xdr:from>
        <xdr:to>
          <xdr:col>17</xdr:col>
          <xdr:colOff>0</xdr:colOff>
          <xdr:row>21</xdr:row>
          <xdr:rowOff>7620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2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0</xdr:colOff>
          <xdr:row>23</xdr:row>
          <xdr:rowOff>7620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2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0</xdr:colOff>
          <xdr:row>24</xdr:row>
          <xdr:rowOff>7620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2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0</xdr:colOff>
          <xdr:row>24</xdr:row>
          <xdr:rowOff>7620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2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0</xdr:colOff>
          <xdr:row>25</xdr:row>
          <xdr:rowOff>7620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2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7620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2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7620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2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7620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2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7620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2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27</xdr:row>
          <xdr:rowOff>7620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2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27</xdr:row>
          <xdr:rowOff>7620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2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27</xdr:row>
          <xdr:rowOff>7620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2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7620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2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7620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2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7620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2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7620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2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7620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2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7620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7620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7620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7620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7620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7620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2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0</xdr:colOff>
          <xdr:row>31</xdr:row>
          <xdr:rowOff>7620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2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0</xdr:colOff>
          <xdr:row>31</xdr:row>
          <xdr:rowOff>7620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2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0</xdr:colOff>
          <xdr:row>31</xdr:row>
          <xdr:rowOff>7620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2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0</xdr:colOff>
          <xdr:row>31</xdr:row>
          <xdr:rowOff>7620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2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0</xdr:colOff>
          <xdr:row>31</xdr:row>
          <xdr:rowOff>7620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2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0</xdr:colOff>
          <xdr:row>32</xdr:row>
          <xdr:rowOff>7620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2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0</xdr:colOff>
          <xdr:row>32</xdr:row>
          <xdr:rowOff>7620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2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0</xdr:colOff>
          <xdr:row>32</xdr:row>
          <xdr:rowOff>7620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2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0</xdr:colOff>
          <xdr:row>32</xdr:row>
          <xdr:rowOff>7620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2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0</xdr:colOff>
          <xdr:row>33</xdr:row>
          <xdr:rowOff>7620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2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0</xdr:colOff>
          <xdr:row>33</xdr:row>
          <xdr:rowOff>7620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2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0</xdr:colOff>
          <xdr:row>33</xdr:row>
          <xdr:rowOff>7620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2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7620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2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7620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2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7620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2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7620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2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7620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2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7620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2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7620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2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2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2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2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2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2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2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2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2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7620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2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7620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2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7620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2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7620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2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2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2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2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7620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2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7620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2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7620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2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7620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2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7620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2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7620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2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7620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2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0</xdr:rowOff>
        </xdr:from>
        <xdr:to>
          <xdr:col>16</xdr:col>
          <xdr:colOff>0</xdr:colOff>
          <xdr:row>38</xdr:row>
          <xdr:rowOff>7620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2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0</xdr:rowOff>
        </xdr:from>
        <xdr:to>
          <xdr:col>16</xdr:col>
          <xdr:colOff>0</xdr:colOff>
          <xdr:row>38</xdr:row>
          <xdr:rowOff>7620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2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0</xdr:rowOff>
        </xdr:from>
        <xdr:to>
          <xdr:col>16</xdr:col>
          <xdr:colOff>0</xdr:colOff>
          <xdr:row>38</xdr:row>
          <xdr:rowOff>7620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2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0</xdr:rowOff>
        </xdr:from>
        <xdr:to>
          <xdr:col>16</xdr:col>
          <xdr:colOff>0</xdr:colOff>
          <xdr:row>38</xdr:row>
          <xdr:rowOff>7620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2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7620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2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7620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2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7620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2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0</xdr:rowOff>
        </xdr:from>
        <xdr:to>
          <xdr:col>16</xdr:col>
          <xdr:colOff>0</xdr:colOff>
          <xdr:row>40</xdr:row>
          <xdr:rowOff>7620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2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0</xdr:rowOff>
        </xdr:from>
        <xdr:to>
          <xdr:col>16</xdr:col>
          <xdr:colOff>0</xdr:colOff>
          <xdr:row>40</xdr:row>
          <xdr:rowOff>7620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2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0</xdr:rowOff>
        </xdr:from>
        <xdr:to>
          <xdr:col>16</xdr:col>
          <xdr:colOff>0</xdr:colOff>
          <xdr:row>40</xdr:row>
          <xdr:rowOff>7620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2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0</xdr:rowOff>
        </xdr:from>
        <xdr:to>
          <xdr:col>16</xdr:col>
          <xdr:colOff>0</xdr:colOff>
          <xdr:row>41</xdr:row>
          <xdr:rowOff>7620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2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0</xdr:rowOff>
        </xdr:from>
        <xdr:to>
          <xdr:col>16</xdr:col>
          <xdr:colOff>0</xdr:colOff>
          <xdr:row>41</xdr:row>
          <xdr:rowOff>7620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2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0</xdr:rowOff>
        </xdr:from>
        <xdr:to>
          <xdr:col>16</xdr:col>
          <xdr:colOff>0</xdr:colOff>
          <xdr:row>41</xdr:row>
          <xdr:rowOff>7620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2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0</xdr:rowOff>
        </xdr:from>
        <xdr:to>
          <xdr:col>16</xdr:col>
          <xdr:colOff>0</xdr:colOff>
          <xdr:row>41</xdr:row>
          <xdr:rowOff>7620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2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0</xdr:rowOff>
        </xdr:from>
        <xdr:to>
          <xdr:col>16</xdr:col>
          <xdr:colOff>0</xdr:colOff>
          <xdr:row>41</xdr:row>
          <xdr:rowOff>7620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2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0</xdr:rowOff>
        </xdr:from>
        <xdr:to>
          <xdr:col>16</xdr:col>
          <xdr:colOff>0</xdr:colOff>
          <xdr:row>41</xdr:row>
          <xdr:rowOff>7620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2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0</xdr:rowOff>
        </xdr:from>
        <xdr:to>
          <xdr:col>16</xdr:col>
          <xdr:colOff>0</xdr:colOff>
          <xdr:row>41</xdr:row>
          <xdr:rowOff>7620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2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0</xdr:rowOff>
        </xdr:from>
        <xdr:to>
          <xdr:col>16</xdr:col>
          <xdr:colOff>0</xdr:colOff>
          <xdr:row>41</xdr:row>
          <xdr:rowOff>7620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2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42</xdr:row>
          <xdr:rowOff>7620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2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42</xdr:row>
          <xdr:rowOff>7620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2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42</xdr:row>
          <xdr:rowOff>7620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2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7620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2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7620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2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7620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2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7620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2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7620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2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7620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2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7620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2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7620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2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7620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2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7620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2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7620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2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7620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2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7620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2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7620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2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7620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2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7620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2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7620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2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7620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2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7620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2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7620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2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7620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2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7620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2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7620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2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7620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2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7620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2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7620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2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7620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2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7620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2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7620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2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7620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2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7620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2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7620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2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7620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2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7620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2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7620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2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7620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2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7620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2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7620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2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7620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2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7620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2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7620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2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7620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2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7620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2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7620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2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7620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2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7620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2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7620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2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7620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2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7620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2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7620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2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7620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2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7620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2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7620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2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0</xdr:rowOff>
        </xdr:from>
        <xdr:to>
          <xdr:col>16</xdr:col>
          <xdr:colOff>0</xdr:colOff>
          <xdr:row>48</xdr:row>
          <xdr:rowOff>7620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2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7620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2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7620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2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7620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2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7620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2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7620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2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7620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2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7620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2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7620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2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7620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2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7620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2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7620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2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7620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2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7620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2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7620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2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7620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2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7620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2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7620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2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7620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2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0</xdr:rowOff>
        </xdr:from>
        <xdr:to>
          <xdr:col>16</xdr:col>
          <xdr:colOff>0</xdr:colOff>
          <xdr:row>50</xdr:row>
          <xdr:rowOff>7620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2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22860</xdr:rowOff>
        </xdr:from>
        <xdr:to>
          <xdr:col>30</xdr:col>
          <xdr:colOff>38100</xdr:colOff>
          <xdr:row>55</xdr:row>
          <xdr:rowOff>7620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55</xdr:row>
          <xdr:rowOff>22860</xdr:rowOff>
        </xdr:from>
        <xdr:to>
          <xdr:col>30</xdr:col>
          <xdr:colOff>60960</xdr:colOff>
          <xdr:row>56</xdr:row>
          <xdr:rowOff>30480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56</xdr:row>
          <xdr:rowOff>22860</xdr:rowOff>
        </xdr:from>
        <xdr:to>
          <xdr:col>30</xdr:col>
          <xdr:colOff>60960</xdr:colOff>
          <xdr:row>57</xdr:row>
          <xdr:rowOff>30480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160020</xdr:colOff>
          <xdr:row>54</xdr:row>
          <xdr:rowOff>0</xdr:rowOff>
        </xdr:from>
        <xdr:to>
          <xdr:col>36</xdr:col>
          <xdr:colOff>45720</xdr:colOff>
          <xdr:row>55</xdr:row>
          <xdr:rowOff>7620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3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160020</xdr:colOff>
          <xdr:row>55</xdr:row>
          <xdr:rowOff>0</xdr:rowOff>
        </xdr:from>
        <xdr:to>
          <xdr:col>36</xdr:col>
          <xdr:colOff>45720</xdr:colOff>
          <xdr:row>56</xdr:row>
          <xdr:rowOff>7620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3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160020</xdr:colOff>
          <xdr:row>56</xdr:row>
          <xdr:rowOff>0</xdr:rowOff>
        </xdr:from>
        <xdr:to>
          <xdr:col>36</xdr:col>
          <xdr:colOff>45720</xdr:colOff>
          <xdr:row>57</xdr:row>
          <xdr:rowOff>7620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3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160020</xdr:colOff>
          <xdr:row>57</xdr:row>
          <xdr:rowOff>0</xdr:rowOff>
        </xdr:from>
        <xdr:to>
          <xdr:col>36</xdr:col>
          <xdr:colOff>45720</xdr:colOff>
          <xdr:row>58</xdr:row>
          <xdr:rowOff>7620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3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21.xml"/><Relationship Id="rId21" Type="http://schemas.openxmlformats.org/officeDocument/2006/relationships/ctrlProp" Target="../ctrlProps/ctrlProp25.xml"/><Relationship Id="rId42" Type="http://schemas.openxmlformats.org/officeDocument/2006/relationships/ctrlProp" Target="../ctrlProps/ctrlProp46.xml"/><Relationship Id="rId63" Type="http://schemas.openxmlformats.org/officeDocument/2006/relationships/ctrlProp" Target="../ctrlProps/ctrlProp67.xml"/><Relationship Id="rId84" Type="http://schemas.openxmlformats.org/officeDocument/2006/relationships/ctrlProp" Target="../ctrlProps/ctrlProp88.xml"/><Relationship Id="rId138" Type="http://schemas.openxmlformats.org/officeDocument/2006/relationships/ctrlProp" Target="../ctrlProps/ctrlProp142.xml"/><Relationship Id="rId159" Type="http://schemas.openxmlformats.org/officeDocument/2006/relationships/ctrlProp" Target="../ctrlProps/ctrlProp163.xml"/><Relationship Id="rId170" Type="http://schemas.openxmlformats.org/officeDocument/2006/relationships/ctrlProp" Target="../ctrlProps/ctrlProp174.xml"/><Relationship Id="rId191" Type="http://schemas.openxmlformats.org/officeDocument/2006/relationships/ctrlProp" Target="../ctrlProps/ctrlProp195.xml"/><Relationship Id="rId205" Type="http://schemas.openxmlformats.org/officeDocument/2006/relationships/ctrlProp" Target="../ctrlProps/ctrlProp209.xml"/><Relationship Id="rId107" Type="http://schemas.openxmlformats.org/officeDocument/2006/relationships/ctrlProp" Target="../ctrlProps/ctrlProp111.xml"/><Relationship Id="rId11" Type="http://schemas.openxmlformats.org/officeDocument/2006/relationships/ctrlProp" Target="../ctrlProps/ctrlProp15.xml"/><Relationship Id="rId32" Type="http://schemas.openxmlformats.org/officeDocument/2006/relationships/ctrlProp" Target="../ctrlProps/ctrlProp36.xml"/><Relationship Id="rId53" Type="http://schemas.openxmlformats.org/officeDocument/2006/relationships/ctrlProp" Target="../ctrlProps/ctrlProp57.xml"/><Relationship Id="rId74" Type="http://schemas.openxmlformats.org/officeDocument/2006/relationships/ctrlProp" Target="../ctrlProps/ctrlProp78.xml"/><Relationship Id="rId128" Type="http://schemas.openxmlformats.org/officeDocument/2006/relationships/ctrlProp" Target="../ctrlProps/ctrlProp132.xml"/><Relationship Id="rId149" Type="http://schemas.openxmlformats.org/officeDocument/2006/relationships/ctrlProp" Target="../ctrlProps/ctrlProp153.xml"/><Relationship Id="rId5" Type="http://schemas.openxmlformats.org/officeDocument/2006/relationships/ctrlProp" Target="../ctrlProps/ctrlProp9.xml"/><Relationship Id="rId95" Type="http://schemas.openxmlformats.org/officeDocument/2006/relationships/ctrlProp" Target="../ctrlProps/ctrlProp99.xml"/><Relationship Id="rId160" Type="http://schemas.openxmlformats.org/officeDocument/2006/relationships/ctrlProp" Target="../ctrlProps/ctrlProp164.xml"/><Relationship Id="rId181" Type="http://schemas.openxmlformats.org/officeDocument/2006/relationships/ctrlProp" Target="../ctrlProps/ctrlProp185.xml"/><Relationship Id="rId216" Type="http://schemas.openxmlformats.org/officeDocument/2006/relationships/ctrlProp" Target="../ctrlProps/ctrlProp220.xml"/><Relationship Id="rId211" Type="http://schemas.openxmlformats.org/officeDocument/2006/relationships/ctrlProp" Target="../ctrlProps/ctrlProp215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43" Type="http://schemas.openxmlformats.org/officeDocument/2006/relationships/ctrlProp" Target="../ctrlProps/ctrlProp47.xml"/><Relationship Id="rId48" Type="http://schemas.openxmlformats.org/officeDocument/2006/relationships/ctrlProp" Target="../ctrlProps/ctrlProp52.xml"/><Relationship Id="rId64" Type="http://schemas.openxmlformats.org/officeDocument/2006/relationships/ctrlProp" Target="../ctrlProps/ctrlProp68.xml"/><Relationship Id="rId69" Type="http://schemas.openxmlformats.org/officeDocument/2006/relationships/ctrlProp" Target="../ctrlProps/ctrlProp73.xml"/><Relationship Id="rId113" Type="http://schemas.openxmlformats.org/officeDocument/2006/relationships/ctrlProp" Target="../ctrlProps/ctrlProp117.xml"/><Relationship Id="rId118" Type="http://schemas.openxmlformats.org/officeDocument/2006/relationships/ctrlProp" Target="../ctrlProps/ctrlProp122.xml"/><Relationship Id="rId134" Type="http://schemas.openxmlformats.org/officeDocument/2006/relationships/ctrlProp" Target="../ctrlProps/ctrlProp138.xml"/><Relationship Id="rId139" Type="http://schemas.openxmlformats.org/officeDocument/2006/relationships/ctrlProp" Target="../ctrlProps/ctrlProp143.xml"/><Relationship Id="rId80" Type="http://schemas.openxmlformats.org/officeDocument/2006/relationships/ctrlProp" Target="../ctrlProps/ctrlProp84.xml"/><Relationship Id="rId85" Type="http://schemas.openxmlformats.org/officeDocument/2006/relationships/ctrlProp" Target="../ctrlProps/ctrlProp89.xml"/><Relationship Id="rId150" Type="http://schemas.openxmlformats.org/officeDocument/2006/relationships/ctrlProp" Target="../ctrlProps/ctrlProp154.xml"/><Relationship Id="rId155" Type="http://schemas.openxmlformats.org/officeDocument/2006/relationships/ctrlProp" Target="../ctrlProps/ctrlProp159.xml"/><Relationship Id="rId171" Type="http://schemas.openxmlformats.org/officeDocument/2006/relationships/ctrlProp" Target="../ctrlProps/ctrlProp175.xml"/><Relationship Id="rId176" Type="http://schemas.openxmlformats.org/officeDocument/2006/relationships/ctrlProp" Target="../ctrlProps/ctrlProp180.xml"/><Relationship Id="rId192" Type="http://schemas.openxmlformats.org/officeDocument/2006/relationships/ctrlProp" Target="../ctrlProps/ctrlProp196.xml"/><Relationship Id="rId197" Type="http://schemas.openxmlformats.org/officeDocument/2006/relationships/ctrlProp" Target="../ctrlProps/ctrlProp201.xml"/><Relationship Id="rId206" Type="http://schemas.openxmlformats.org/officeDocument/2006/relationships/ctrlProp" Target="../ctrlProps/ctrlProp210.xml"/><Relationship Id="rId201" Type="http://schemas.openxmlformats.org/officeDocument/2006/relationships/ctrlProp" Target="../ctrlProps/ctrlProp205.xml"/><Relationship Id="rId222" Type="http://schemas.openxmlformats.org/officeDocument/2006/relationships/ctrlProp" Target="../ctrlProps/ctrlProp226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33" Type="http://schemas.openxmlformats.org/officeDocument/2006/relationships/ctrlProp" Target="../ctrlProps/ctrlProp37.xml"/><Relationship Id="rId38" Type="http://schemas.openxmlformats.org/officeDocument/2006/relationships/ctrlProp" Target="../ctrlProps/ctrlProp42.xml"/><Relationship Id="rId59" Type="http://schemas.openxmlformats.org/officeDocument/2006/relationships/ctrlProp" Target="../ctrlProps/ctrlProp63.xml"/><Relationship Id="rId103" Type="http://schemas.openxmlformats.org/officeDocument/2006/relationships/ctrlProp" Target="../ctrlProps/ctrlProp107.xml"/><Relationship Id="rId108" Type="http://schemas.openxmlformats.org/officeDocument/2006/relationships/ctrlProp" Target="../ctrlProps/ctrlProp112.xml"/><Relationship Id="rId124" Type="http://schemas.openxmlformats.org/officeDocument/2006/relationships/ctrlProp" Target="../ctrlProps/ctrlProp128.xml"/><Relationship Id="rId129" Type="http://schemas.openxmlformats.org/officeDocument/2006/relationships/ctrlProp" Target="../ctrlProps/ctrlProp133.xml"/><Relationship Id="rId54" Type="http://schemas.openxmlformats.org/officeDocument/2006/relationships/ctrlProp" Target="../ctrlProps/ctrlProp58.xml"/><Relationship Id="rId70" Type="http://schemas.openxmlformats.org/officeDocument/2006/relationships/ctrlProp" Target="../ctrlProps/ctrlProp74.xml"/><Relationship Id="rId75" Type="http://schemas.openxmlformats.org/officeDocument/2006/relationships/ctrlProp" Target="../ctrlProps/ctrlProp79.xml"/><Relationship Id="rId91" Type="http://schemas.openxmlformats.org/officeDocument/2006/relationships/ctrlProp" Target="../ctrlProps/ctrlProp95.xml"/><Relationship Id="rId96" Type="http://schemas.openxmlformats.org/officeDocument/2006/relationships/ctrlProp" Target="../ctrlProps/ctrlProp100.xml"/><Relationship Id="rId140" Type="http://schemas.openxmlformats.org/officeDocument/2006/relationships/ctrlProp" Target="../ctrlProps/ctrlProp144.xml"/><Relationship Id="rId145" Type="http://schemas.openxmlformats.org/officeDocument/2006/relationships/ctrlProp" Target="../ctrlProps/ctrlProp149.xml"/><Relationship Id="rId161" Type="http://schemas.openxmlformats.org/officeDocument/2006/relationships/ctrlProp" Target="../ctrlProps/ctrlProp165.xml"/><Relationship Id="rId166" Type="http://schemas.openxmlformats.org/officeDocument/2006/relationships/ctrlProp" Target="../ctrlProps/ctrlProp170.xml"/><Relationship Id="rId182" Type="http://schemas.openxmlformats.org/officeDocument/2006/relationships/ctrlProp" Target="../ctrlProps/ctrlProp186.xml"/><Relationship Id="rId187" Type="http://schemas.openxmlformats.org/officeDocument/2006/relationships/ctrlProp" Target="../ctrlProps/ctrlProp191.xml"/><Relationship Id="rId217" Type="http://schemas.openxmlformats.org/officeDocument/2006/relationships/ctrlProp" Target="../ctrlProps/ctrlProp22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212" Type="http://schemas.openxmlformats.org/officeDocument/2006/relationships/ctrlProp" Target="../ctrlProps/ctrlProp216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49" Type="http://schemas.openxmlformats.org/officeDocument/2006/relationships/ctrlProp" Target="../ctrlProps/ctrlProp53.xml"/><Relationship Id="rId114" Type="http://schemas.openxmlformats.org/officeDocument/2006/relationships/ctrlProp" Target="../ctrlProps/ctrlProp118.xml"/><Relationship Id="rId119" Type="http://schemas.openxmlformats.org/officeDocument/2006/relationships/ctrlProp" Target="../ctrlProps/ctrlProp123.xml"/><Relationship Id="rId44" Type="http://schemas.openxmlformats.org/officeDocument/2006/relationships/ctrlProp" Target="../ctrlProps/ctrlProp48.xml"/><Relationship Id="rId60" Type="http://schemas.openxmlformats.org/officeDocument/2006/relationships/ctrlProp" Target="../ctrlProps/ctrlProp64.xml"/><Relationship Id="rId65" Type="http://schemas.openxmlformats.org/officeDocument/2006/relationships/ctrlProp" Target="../ctrlProps/ctrlProp69.xml"/><Relationship Id="rId81" Type="http://schemas.openxmlformats.org/officeDocument/2006/relationships/ctrlProp" Target="../ctrlProps/ctrlProp85.xml"/><Relationship Id="rId86" Type="http://schemas.openxmlformats.org/officeDocument/2006/relationships/ctrlProp" Target="../ctrlProps/ctrlProp90.xml"/><Relationship Id="rId130" Type="http://schemas.openxmlformats.org/officeDocument/2006/relationships/ctrlProp" Target="../ctrlProps/ctrlProp134.xml"/><Relationship Id="rId135" Type="http://schemas.openxmlformats.org/officeDocument/2006/relationships/ctrlProp" Target="../ctrlProps/ctrlProp139.xml"/><Relationship Id="rId151" Type="http://schemas.openxmlformats.org/officeDocument/2006/relationships/ctrlProp" Target="../ctrlProps/ctrlProp155.xml"/><Relationship Id="rId156" Type="http://schemas.openxmlformats.org/officeDocument/2006/relationships/ctrlProp" Target="../ctrlProps/ctrlProp160.xml"/><Relationship Id="rId177" Type="http://schemas.openxmlformats.org/officeDocument/2006/relationships/ctrlProp" Target="../ctrlProps/ctrlProp181.xml"/><Relationship Id="rId198" Type="http://schemas.openxmlformats.org/officeDocument/2006/relationships/ctrlProp" Target="../ctrlProps/ctrlProp202.xml"/><Relationship Id="rId172" Type="http://schemas.openxmlformats.org/officeDocument/2006/relationships/ctrlProp" Target="../ctrlProps/ctrlProp176.xml"/><Relationship Id="rId193" Type="http://schemas.openxmlformats.org/officeDocument/2006/relationships/ctrlProp" Target="../ctrlProps/ctrlProp197.xml"/><Relationship Id="rId202" Type="http://schemas.openxmlformats.org/officeDocument/2006/relationships/ctrlProp" Target="../ctrlProps/ctrlProp206.xml"/><Relationship Id="rId207" Type="http://schemas.openxmlformats.org/officeDocument/2006/relationships/ctrlProp" Target="../ctrlProps/ctrlProp211.xml"/><Relationship Id="rId223" Type="http://schemas.openxmlformats.org/officeDocument/2006/relationships/ctrlProp" Target="../ctrlProps/ctrlProp227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39" Type="http://schemas.openxmlformats.org/officeDocument/2006/relationships/ctrlProp" Target="../ctrlProps/ctrlProp43.xml"/><Relationship Id="rId109" Type="http://schemas.openxmlformats.org/officeDocument/2006/relationships/ctrlProp" Target="../ctrlProps/ctrlProp113.xml"/><Relationship Id="rId34" Type="http://schemas.openxmlformats.org/officeDocument/2006/relationships/ctrlProp" Target="../ctrlProps/ctrlProp38.xml"/><Relationship Id="rId50" Type="http://schemas.openxmlformats.org/officeDocument/2006/relationships/ctrlProp" Target="../ctrlProps/ctrlProp54.xml"/><Relationship Id="rId55" Type="http://schemas.openxmlformats.org/officeDocument/2006/relationships/ctrlProp" Target="../ctrlProps/ctrlProp59.xml"/><Relationship Id="rId76" Type="http://schemas.openxmlformats.org/officeDocument/2006/relationships/ctrlProp" Target="../ctrlProps/ctrlProp80.xml"/><Relationship Id="rId97" Type="http://schemas.openxmlformats.org/officeDocument/2006/relationships/ctrlProp" Target="../ctrlProps/ctrlProp101.xml"/><Relationship Id="rId104" Type="http://schemas.openxmlformats.org/officeDocument/2006/relationships/ctrlProp" Target="../ctrlProps/ctrlProp108.xml"/><Relationship Id="rId120" Type="http://schemas.openxmlformats.org/officeDocument/2006/relationships/ctrlProp" Target="../ctrlProps/ctrlProp124.xml"/><Relationship Id="rId125" Type="http://schemas.openxmlformats.org/officeDocument/2006/relationships/ctrlProp" Target="../ctrlProps/ctrlProp129.xml"/><Relationship Id="rId141" Type="http://schemas.openxmlformats.org/officeDocument/2006/relationships/ctrlProp" Target="../ctrlProps/ctrlProp145.xml"/><Relationship Id="rId146" Type="http://schemas.openxmlformats.org/officeDocument/2006/relationships/ctrlProp" Target="../ctrlProps/ctrlProp150.xml"/><Relationship Id="rId167" Type="http://schemas.openxmlformats.org/officeDocument/2006/relationships/ctrlProp" Target="../ctrlProps/ctrlProp171.xml"/><Relationship Id="rId188" Type="http://schemas.openxmlformats.org/officeDocument/2006/relationships/ctrlProp" Target="../ctrlProps/ctrlProp192.xml"/><Relationship Id="rId7" Type="http://schemas.openxmlformats.org/officeDocument/2006/relationships/ctrlProp" Target="../ctrlProps/ctrlProp11.xml"/><Relationship Id="rId71" Type="http://schemas.openxmlformats.org/officeDocument/2006/relationships/ctrlProp" Target="../ctrlProps/ctrlProp75.xml"/><Relationship Id="rId92" Type="http://schemas.openxmlformats.org/officeDocument/2006/relationships/ctrlProp" Target="../ctrlProps/ctrlProp96.xml"/><Relationship Id="rId162" Type="http://schemas.openxmlformats.org/officeDocument/2006/relationships/ctrlProp" Target="../ctrlProps/ctrlProp166.xml"/><Relationship Id="rId183" Type="http://schemas.openxmlformats.org/officeDocument/2006/relationships/ctrlProp" Target="../ctrlProps/ctrlProp187.xml"/><Relationship Id="rId213" Type="http://schemas.openxmlformats.org/officeDocument/2006/relationships/ctrlProp" Target="../ctrlProps/ctrlProp217.xml"/><Relationship Id="rId218" Type="http://schemas.openxmlformats.org/officeDocument/2006/relationships/ctrlProp" Target="../ctrlProps/ctrlProp22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3.xml"/><Relationship Id="rId24" Type="http://schemas.openxmlformats.org/officeDocument/2006/relationships/ctrlProp" Target="../ctrlProps/ctrlProp28.xml"/><Relationship Id="rId40" Type="http://schemas.openxmlformats.org/officeDocument/2006/relationships/ctrlProp" Target="../ctrlProps/ctrlProp44.xml"/><Relationship Id="rId45" Type="http://schemas.openxmlformats.org/officeDocument/2006/relationships/ctrlProp" Target="../ctrlProps/ctrlProp49.xml"/><Relationship Id="rId66" Type="http://schemas.openxmlformats.org/officeDocument/2006/relationships/ctrlProp" Target="../ctrlProps/ctrlProp70.xml"/><Relationship Id="rId87" Type="http://schemas.openxmlformats.org/officeDocument/2006/relationships/ctrlProp" Target="../ctrlProps/ctrlProp91.xml"/><Relationship Id="rId110" Type="http://schemas.openxmlformats.org/officeDocument/2006/relationships/ctrlProp" Target="../ctrlProps/ctrlProp114.xml"/><Relationship Id="rId115" Type="http://schemas.openxmlformats.org/officeDocument/2006/relationships/ctrlProp" Target="../ctrlProps/ctrlProp119.xml"/><Relationship Id="rId131" Type="http://schemas.openxmlformats.org/officeDocument/2006/relationships/ctrlProp" Target="../ctrlProps/ctrlProp135.xml"/><Relationship Id="rId136" Type="http://schemas.openxmlformats.org/officeDocument/2006/relationships/ctrlProp" Target="../ctrlProps/ctrlProp140.xml"/><Relationship Id="rId157" Type="http://schemas.openxmlformats.org/officeDocument/2006/relationships/ctrlProp" Target="../ctrlProps/ctrlProp161.xml"/><Relationship Id="rId178" Type="http://schemas.openxmlformats.org/officeDocument/2006/relationships/ctrlProp" Target="../ctrlProps/ctrlProp182.xml"/><Relationship Id="rId61" Type="http://schemas.openxmlformats.org/officeDocument/2006/relationships/ctrlProp" Target="../ctrlProps/ctrlProp65.xml"/><Relationship Id="rId82" Type="http://schemas.openxmlformats.org/officeDocument/2006/relationships/ctrlProp" Target="../ctrlProps/ctrlProp86.xml"/><Relationship Id="rId152" Type="http://schemas.openxmlformats.org/officeDocument/2006/relationships/ctrlProp" Target="../ctrlProps/ctrlProp156.xml"/><Relationship Id="rId173" Type="http://schemas.openxmlformats.org/officeDocument/2006/relationships/ctrlProp" Target="../ctrlProps/ctrlProp177.xml"/><Relationship Id="rId194" Type="http://schemas.openxmlformats.org/officeDocument/2006/relationships/ctrlProp" Target="../ctrlProps/ctrlProp198.xml"/><Relationship Id="rId199" Type="http://schemas.openxmlformats.org/officeDocument/2006/relationships/ctrlProp" Target="../ctrlProps/ctrlProp203.xml"/><Relationship Id="rId203" Type="http://schemas.openxmlformats.org/officeDocument/2006/relationships/ctrlProp" Target="../ctrlProps/ctrlProp207.xml"/><Relationship Id="rId208" Type="http://schemas.openxmlformats.org/officeDocument/2006/relationships/ctrlProp" Target="../ctrlProps/ctrlProp212.xml"/><Relationship Id="rId19" Type="http://schemas.openxmlformats.org/officeDocument/2006/relationships/ctrlProp" Target="../ctrlProps/ctrlProp23.xml"/><Relationship Id="rId224" Type="http://schemas.openxmlformats.org/officeDocument/2006/relationships/ctrlProp" Target="../ctrlProps/ctrlProp228.xml"/><Relationship Id="rId14" Type="http://schemas.openxmlformats.org/officeDocument/2006/relationships/ctrlProp" Target="../ctrlProps/ctrlProp18.xml"/><Relationship Id="rId30" Type="http://schemas.openxmlformats.org/officeDocument/2006/relationships/ctrlProp" Target="../ctrlProps/ctrlProp34.xml"/><Relationship Id="rId35" Type="http://schemas.openxmlformats.org/officeDocument/2006/relationships/ctrlProp" Target="../ctrlProps/ctrlProp39.xml"/><Relationship Id="rId56" Type="http://schemas.openxmlformats.org/officeDocument/2006/relationships/ctrlProp" Target="../ctrlProps/ctrlProp60.xml"/><Relationship Id="rId77" Type="http://schemas.openxmlformats.org/officeDocument/2006/relationships/ctrlProp" Target="../ctrlProps/ctrlProp81.xml"/><Relationship Id="rId100" Type="http://schemas.openxmlformats.org/officeDocument/2006/relationships/ctrlProp" Target="../ctrlProps/ctrlProp104.xml"/><Relationship Id="rId105" Type="http://schemas.openxmlformats.org/officeDocument/2006/relationships/ctrlProp" Target="../ctrlProps/ctrlProp109.xml"/><Relationship Id="rId126" Type="http://schemas.openxmlformats.org/officeDocument/2006/relationships/ctrlProp" Target="../ctrlProps/ctrlProp130.xml"/><Relationship Id="rId147" Type="http://schemas.openxmlformats.org/officeDocument/2006/relationships/ctrlProp" Target="../ctrlProps/ctrlProp151.xml"/><Relationship Id="rId168" Type="http://schemas.openxmlformats.org/officeDocument/2006/relationships/ctrlProp" Target="../ctrlProps/ctrlProp172.xml"/><Relationship Id="rId8" Type="http://schemas.openxmlformats.org/officeDocument/2006/relationships/ctrlProp" Target="../ctrlProps/ctrlProp12.xml"/><Relationship Id="rId51" Type="http://schemas.openxmlformats.org/officeDocument/2006/relationships/ctrlProp" Target="../ctrlProps/ctrlProp55.xml"/><Relationship Id="rId72" Type="http://schemas.openxmlformats.org/officeDocument/2006/relationships/ctrlProp" Target="../ctrlProps/ctrlProp76.xml"/><Relationship Id="rId93" Type="http://schemas.openxmlformats.org/officeDocument/2006/relationships/ctrlProp" Target="../ctrlProps/ctrlProp97.xml"/><Relationship Id="rId98" Type="http://schemas.openxmlformats.org/officeDocument/2006/relationships/ctrlProp" Target="../ctrlProps/ctrlProp102.xml"/><Relationship Id="rId121" Type="http://schemas.openxmlformats.org/officeDocument/2006/relationships/ctrlProp" Target="../ctrlProps/ctrlProp125.xml"/><Relationship Id="rId142" Type="http://schemas.openxmlformats.org/officeDocument/2006/relationships/ctrlProp" Target="../ctrlProps/ctrlProp146.xml"/><Relationship Id="rId163" Type="http://schemas.openxmlformats.org/officeDocument/2006/relationships/ctrlProp" Target="../ctrlProps/ctrlProp167.xml"/><Relationship Id="rId184" Type="http://schemas.openxmlformats.org/officeDocument/2006/relationships/ctrlProp" Target="../ctrlProps/ctrlProp188.xml"/><Relationship Id="rId189" Type="http://schemas.openxmlformats.org/officeDocument/2006/relationships/ctrlProp" Target="../ctrlProps/ctrlProp193.xml"/><Relationship Id="rId219" Type="http://schemas.openxmlformats.org/officeDocument/2006/relationships/ctrlProp" Target="../ctrlProps/ctrlProp223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18.xml"/><Relationship Id="rId25" Type="http://schemas.openxmlformats.org/officeDocument/2006/relationships/ctrlProp" Target="../ctrlProps/ctrlProp29.xml"/><Relationship Id="rId46" Type="http://schemas.openxmlformats.org/officeDocument/2006/relationships/ctrlProp" Target="../ctrlProps/ctrlProp50.xml"/><Relationship Id="rId67" Type="http://schemas.openxmlformats.org/officeDocument/2006/relationships/ctrlProp" Target="../ctrlProps/ctrlProp71.xml"/><Relationship Id="rId116" Type="http://schemas.openxmlformats.org/officeDocument/2006/relationships/ctrlProp" Target="../ctrlProps/ctrlProp120.xml"/><Relationship Id="rId137" Type="http://schemas.openxmlformats.org/officeDocument/2006/relationships/ctrlProp" Target="../ctrlProps/ctrlProp141.xml"/><Relationship Id="rId158" Type="http://schemas.openxmlformats.org/officeDocument/2006/relationships/ctrlProp" Target="../ctrlProps/ctrlProp162.xml"/><Relationship Id="rId20" Type="http://schemas.openxmlformats.org/officeDocument/2006/relationships/ctrlProp" Target="../ctrlProps/ctrlProp24.xml"/><Relationship Id="rId41" Type="http://schemas.openxmlformats.org/officeDocument/2006/relationships/ctrlProp" Target="../ctrlProps/ctrlProp45.xml"/><Relationship Id="rId62" Type="http://schemas.openxmlformats.org/officeDocument/2006/relationships/ctrlProp" Target="../ctrlProps/ctrlProp66.xml"/><Relationship Id="rId83" Type="http://schemas.openxmlformats.org/officeDocument/2006/relationships/ctrlProp" Target="../ctrlProps/ctrlProp87.xml"/><Relationship Id="rId88" Type="http://schemas.openxmlformats.org/officeDocument/2006/relationships/ctrlProp" Target="../ctrlProps/ctrlProp92.xml"/><Relationship Id="rId111" Type="http://schemas.openxmlformats.org/officeDocument/2006/relationships/ctrlProp" Target="../ctrlProps/ctrlProp115.xml"/><Relationship Id="rId132" Type="http://schemas.openxmlformats.org/officeDocument/2006/relationships/ctrlProp" Target="../ctrlProps/ctrlProp136.xml"/><Relationship Id="rId153" Type="http://schemas.openxmlformats.org/officeDocument/2006/relationships/ctrlProp" Target="../ctrlProps/ctrlProp157.xml"/><Relationship Id="rId174" Type="http://schemas.openxmlformats.org/officeDocument/2006/relationships/ctrlProp" Target="../ctrlProps/ctrlProp178.xml"/><Relationship Id="rId179" Type="http://schemas.openxmlformats.org/officeDocument/2006/relationships/ctrlProp" Target="../ctrlProps/ctrlProp183.xml"/><Relationship Id="rId195" Type="http://schemas.openxmlformats.org/officeDocument/2006/relationships/ctrlProp" Target="../ctrlProps/ctrlProp199.xml"/><Relationship Id="rId209" Type="http://schemas.openxmlformats.org/officeDocument/2006/relationships/ctrlProp" Target="../ctrlProps/ctrlProp213.xml"/><Relationship Id="rId190" Type="http://schemas.openxmlformats.org/officeDocument/2006/relationships/ctrlProp" Target="../ctrlProps/ctrlProp194.xml"/><Relationship Id="rId204" Type="http://schemas.openxmlformats.org/officeDocument/2006/relationships/ctrlProp" Target="../ctrlProps/ctrlProp208.xml"/><Relationship Id="rId220" Type="http://schemas.openxmlformats.org/officeDocument/2006/relationships/ctrlProp" Target="../ctrlProps/ctrlProp224.xml"/><Relationship Id="rId15" Type="http://schemas.openxmlformats.org/officeDocument/2006/relationships/ctrlProp" Target="../ctrlProps/ctrlProp19.xml"/><Relationship Id="rId36" Type="http://schemas.openxmlformats.org/officeDocument/2006/relationships/ctrlProp" Target="../ctrlProps/ctrlProp40.xml"/><Relationship Id="rId57" Type="http://schemas.openxmlformats.org/officeDocument/2006/relationships/ctrlProp" Target="../ctrlProps/ctrlProp61.xml"/><Relationship Id="rId106" Type="http://schemas.openxmlformats.org/officeDocument/2006/relationships/ctrlProp" Target="../ctrlProps/ctrlProp110.xml"/><Relationship Id="rId127" Type="http://schemas.openxmlformats.org/officeDocument/2006/relationships/ctrlProp" Target="../ctrlProps/ctrlProp131.xml"/><Relationship Id="rId10" Type="http://schemas.openxmlformats.org/officeDocument/2006/relationships/ctrlProp" Target="../ctrlProps/ctrlProp14.xml"/><Relationship Id="rId31" Type="http://schemas.openxmlformats.org/officeDocument/2006/relationships/ctrlProp" Target="../ctrlProps/ctrlProp35.xml"/><Relationship Id="rId52" Type="http://schemas.openxmlformats.org/officeDocument/2006/relationships/ctrlProp" Target="../ctrlProps/ctrlProp56.xml"/><Relationship Id="rId73" Type="http://schemas.openxmlformats.org/officeDocument/2006/relationships/ctrlProp" Target="../ctrlProps/ctrlProp77.xml"/><Relationship Id="rId78" Type="http://schemas.openxmlformats.org/officeDocument/2006/relationships/ctrlProp" Target="../ctrlProps/ctrlProp82.xml"/><Relationship Id="rId94" Type="http://schemas.openxmlformats.org/officeDocument/2006/relationships/ctrlProp" Target="../ctrlProps/ctrlProp98.xml"/><Relationship Id="rId99" Type="http://schemas.openxmlformats.org/officeDocument/2006/relationships/ctrlProp" Target="../ctrlProps/ctrlProp103.xml"/><Relationship Id="rId101" Type="http://schemas.openxmlformats.org/officeDocument/2006/relationships/ctrlProp" Target="../ctrlProps/ctrlProp105.xml"/><Relationship Id="rId122" Type="http://schemas.openxmlformats.org/officeDocument/2006/relationships/ctrlProp" Target="../ctrlProps/ctrlProp126.xml"/><Relationship Id="rId143" Type="http://schemas.openxmlformats.org/officeDocument/2006/relationships/ctrlProp" Target="../ctrlProps/ctrlProp147.xml"/><Relationship Id="rId148" Type="http://schemas.openxmlformats.org/officeDocument/2006/relationships/ctrlProp" Target="../ctrlProps/ctrlProp152.xml"/><Relationship Id="rId164" Type="http://schemas.openxmlformats.org/officeDocument/2006/relationships/ctrlProp" Target="../ctrlProps/ctrlProp168.xml"/><Relationship Id="rId169" Type="http://schemas.openxmlformats.org/officeDocument/2006/relationships/ctrlProp" Target="../ctrlProps/ctrlProp173.xml"/><Relationship Id="rId185" Type="http://schemas.openxmlformats.org/officeDocument/2006/relationships/ctrlProp" Target="../ctrlProps/ctrlProp189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80" Type="http://schemas.openxmlformats.org/officeDocument/2006/relationships/ctrlProp" Target="../ctrlProps/ctrlProp184.xml"/><Relationship Id="rId210" Type="http://schemas.openxmlformats.org/officeDocument/2006/relationships/ctrlProp" Target="../ctrlProps/ctrlProp214.xml"/><Relationship Id="rId215" Type="http://schemas.openxmlformats.org/officeDocument/2006/relationships/ctrlProp" Target="../ctrlProps/ctrlProp219.xml"/><Relationship Id="rId26" Type="http://schemas.openxmlformats.org/officeDocument/2006/relationships/ctrlProp" Target="../ctrlProps/ctrlProp30.xml"/><Relationship Id="rId47" Type="http://schemas.openxmlformats.org/officeDocument/2006/relationships/ctrlProp" Target="../ctrlProps/ctrlProp51.xml"/><Relationship Id="rId68" Type="http://schemas.openxmlformats.org/officeDocument/2006/relationships/ctrlProp" Target="../ctrlProps/ctrlProp72.xml"/><Relationship Id="rId89" Type="http://schemas.openxmlformats.org/officeDocument/2006/relationships/ctrlProp" Target="../ctrlProps/ctrlProp93.xml"/><Relationship Id="rId112" Type="http://schemas.openxmlformats.org/officeDocument/2006/relationships/ctrlProp" Target="../ctrlProps/ctrlProp116.xml"/><Relationship Id="rId133" Type="http://schemas.openxmlformats.org/officeDocument/2006/relationships/ctrlProp" Target="../ctrlProps/ctrlProp137.xml"/><Relationship Id="rId154" Type="http://schemas.openxmlformats.org/officeDocument/2006/relationships/ctrlProp" Target="../ctrlProps/ctrlProp158.xml"/><Relationship Id="rId175" Type="http://schemas.openxmlformats.org/officeDocument/2006/relationships/ctrlProp" Target="../ctrlProps/ctrlProp179.xml"/><Relationship Id="rId196" Type="http://schemas.openxmlformats.org/officeDocument/2006/relationships/ctrlProp" Target="../ctrlProps/ctrlProp200.xml"/><Relationship Id="rId200" Type="http://schemas.openxmlformats.org/officeDocument/2006/relationships/ctrlProp" Target="../ctrlProps/ctrlProp204.xml"/><Relationship Id="rId16" Type="http://schemas.openxmlformats.org/officeDocument/2006/relationships/ctrlProp" Target="../ctrlProps/ctrlProp20.xml"/><Relationship Id="rId221" Type="http://schemas.openxmlformats.org/officeDocument/2006/relationships/ctrlProp" Target="../ctrlProps/ctrlProp225.xml"/><Relationship Id="rId37" Type="http://schemas.openxmlformats.org/officeDocument/2006/relationships/ctrlProp" Target="../ctrlProps/ctrlProp41.xml"/><Relationship Id="rId58" Type="http://schemas.openxmlformats.org/officeDocument/2006/relationships/ctrlProp" Target="../ctrlProps/ctrlProp62.xml"/><Relationship Id="rId79" Type="http://schemas.openxmlformats.org/officeDocument/2006/relationships/ctrlProp" Target="../ctrlProps/ctrlProp83.xml"/><Relationship Id="rId102" Type="http://schemas.openxmlformats.org/officeDocument/2006/relationships/ctrlProp" Target="../ctrlProps/ctrlProp106.xml"/><Relationship Id="rId123" Type="http://schemas.openxmlformats.org/officeDocument/2006/relationships/ctrlProp" Target="../ctrlProps/ctrlProp127.xml"/><Relationship Id="rId144" Type="http://schemas.openxmlformats.org/officeDocument/2006/relationships/ctrlProp" Target="../ctrlProps/ctrlProp148.xml"/><Relationship Id="rId90" Type="http://schemas.openxmlformats.org/officeDocument/2006/relationships/ctrlProp" Target="../ctrlProps/ctrlProp94.xml"/><Relationship Id="rId165" Type="http://schemas.openxmlformats.org/officeDocument/2006/relationships/ctrlProp" Target="../ctrlProps/ctrlProp169.xml"/><Relationship Id="rId186" Type="http://schemas.openxmlformats.org/officeDocument/2006/relationships/ctrlProp" Target="../ctrlProps/ctrlProp19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31.xml"/><Relationship Id="rId5" Type="http://schemas.openxmlformats.org/officeDocument/2006/relationships/ctrlProp" Target="../ctrlProps/ctrlProp230.xml"/><Relationship Id="rId10" Type="http://schemas.openxmlformats.org/officeDocument/2006/relationships/ctrlProp" Target="../ctrlProps/ctrlProp235.xml"/><Relationship Id="rId4" Type="http://schemas.openxmlformats.org/officeDocument/2006/relationships/ctrlProp" Target="../ctrlProps/ctrlProp229.xml"/><Relationship Id="rId9" Type="http://schemas.openxmlformats.org/officeDocument/2006/relationships/ctrlProp" Target="../ctrlProps/ctrlProp23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P62"/>
  <sheetViews>
    <sheetView showWhiteSpace="0" topLeftCell="A25" zoomScaleNormal="100" workbookViewId="0">
      <selection activeCell="A51" sqref="A51:T51"/>
    </sheetView>
  </sheetViews>
  <sheetFormatPr defaultColWidth="2.33203125" defaultRowHeight="13.2" x14ac:dyDescent="0.2"/>
  <cols>
    <col min="1" max="1" width="2.44140625" customWidth="1"/>
    <col min="22" max="22" width="2.21875" customWidth="1"/>
  </cols>
  <sheetData>
    <row r="1" spans="1:42" ht="14.4" x14ac:dyDescent="0.2">
      <c r="A1" s="171" t="s">
        <v>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</row>
    <row r="2" spans="1:4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50"/>
    </row>
    <row r="3" spans="1:4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00"/>
      <c r="X3" s="101"/>
      <c r="Y3" s="101"/>
      <c r="Z3" s="101"/>
      <c r="AA3" s="101"/>
      <c r="AB3" s="101"/>
      <c r="AC3" s="101"/>
      <c r="AD3" s="101" t="s">
        <v>180</v>
      </c>
      <c r="AE3" s="101"/>
      <c r="AF3" s="101"/>
      <c r="AG3" s="101"/>
      <c r="AH3" s="101"/>
      <c r="AI3" s="101" t="s">
        <v>181</v>
      </c>
      <c r="AJ3" s="101"/>
      <c r="AK3" s="101"/>
      <c r="AL3" s="101"/>
      <c r="AM3" s="101"/>
      <c r="AN3" s="101"/>
      <c r="AO3" s="101"/>
      <c r="AP3" s="102"/>
    </row>
    <row r="4" spans="1:42" ht="13.8" thickBot="1" x14ac:dyDescent="0.25">
      <c r="A4" s="153" t="s">
        <v>53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51" t="s">
        <v>54</v>
      </c>
      <c r="O4" s="1"/>
      <c r="P4" s="1"/>
      <c r="Q4" s="1"/>
      <c r="R4" s="1"/>
      <c r="S4" s="1"/>
      <c r="T4" s="1"/>
      <c r="U4" s="1"/>
      <c r="V4" s="1"/>
      <c r="W4" s="100"/>
      <c r="X4" s="101"/>
      <c r="Y4" s="101" t="s">
        <v>182</v>
      </c>
      <c r="Z4" s="101"/>
      <c r="AA4" s="101"/>
      <c r="AB4" s="101"/>
      <c r="AC4" s="101" t="s">
        <v>183</v>
      </c>
      <c r="AD4" s="101"/>
      <c r="AE4" s="101"/>
      <c r="AF4" s="102"/>
      <c r="AG4" s="172" t="s">
        <v>55</v>
      </c>
      <c r="AH4" s="173"/>
      <c r="AI4" s="173"/>
      <c r="AJ4" s="167" t="s">
        <v>56</v>
      </c>
      <c r="AK4" s="167"/>
      <c r="AL4" s="167"/>
      <c r="AM4" s="167"/>
      <c r="AN4" s="167"/>
      <c r="AO4" s="167"/>
      <c r="AP4" s="174"/>
    </row>
    <row r="5" spans="1:42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"/>
      <c r="P5" s="1"/>
      <c r="Q5" s="1"/>
      <c r="R5" s="1"/>
      <c r="S5" s="1"/>
      <c r="T5" s="1"/>
      <c r="U5" s="1"/>
      <c r="V5" s="1"/>
      <c r="W5" s="166" t="s">
        <v>57</v>
      </c>
      <c r="X5" s="166"/>
      <c r="Y5" s="166"/>
      <c r="Z5" s="166"/>
      <c r="AA5" s="166"/>
      <c r="AB5" s="167" t="s">
        <v>58</v>
      </c>
      <c r="AC5" s="167"/>
      <c r="AD5" s="167"/>
      <c r="AE5" s="167"/>
      <c r="AF5" s="167"/>
      <c r="AG5" s="167"/>
      <c r="AH5" s="167"/>
      <c r="AI5" s="53" t="s">
        <v>59</v>
      </c>
      <c r="AJ5" s="168" t="s">
        <v>56</v>
      </c>
      <c r="AK5" s="168"/>
      <c r="AL5" s="168"/>
      <c r="AM5" s="168"/>
      <c r="AN5" s="168"/>
      <c r="AO5" s="168"/>
      <c r="AP5" s="169"/>
    </row>
    <row r="6" spans="1:42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"/>
      <c r="P6" s="1"/>
      <c r="Q6" s="1"/>
      <c r="R6" s="1"/>
      <c r="S6" s="1"/>
      <c r="T6" s="1"/>
      <c r="U6" s="1"/>
      <c r="V6" s="1"/>
      <c r="W6" s="170" t="s">
        <v>60</v>
      </c>
      <c r="X6" s="170"/>
      <c r="Y6" s="170"/>
      <c r="Z6" s="170"/>
      <c r="AA6" s="170"/>
      <c r="AB6" s="167" t="s">
        <v>58</v>
      </c>
      <c r="AC6" s="167"/>
      <c r="AD6" s="167"/>
      <c r="AE6" s="167"/>
      <c r="AF6" s="167"/>
      <c r="AG6" s="167"/>
      <c r="AH6" s="167"/>
      <c r="AI6" s="53" t="s">
        <v>59</v>
      </c>
      <c r="AJ6" s="168" t="s">
        <v>56</v>
      </c>
      <c r="AK6" s="168"/>
      <c r="AL6" s="168"/>
      <c r="AM6" s="168"/>
      <c r="AN6" s="168"/>
      <c r="AO6" s="168"/>
      <c r="AP6" s="169"/>
    </row>
    <row r="7" spans="1:42" ht="13.8" thickBot="1" x14ac:dyDescent="0.25">
      <c r="A7" s="154" t="s">
        <v>61</v>
      </c>
      <c r="B7" s="154"/>
      <c r="C7" s="154"/>
      <c r="D7" s="154"/>
      <c r="E7" s="154"/>
      <c r="F7" s="154"/>
      <c r="G7" s="154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"/>
      <c r="S7" s="1"/>
      <c r="T7" s="1"/>
      <c r="U7" s="1"/>
      <c r="V7" s="52"/>
      <c r="W7" s="158" t="s">
        <v>184</v>
      </c>
      <c r="X7" s="159"/>
      <c r="Y7" s="159"/>
      <c r="Z7" s="159"/>
      <c r="AA7" s="159"/>
      <c r="AB7" s="159"/>
      <c r="AC7" s="160"/>
      <c r="AD7" s="158" t="s">
        <v>178</v>
      </c>
      <c r="AE7" s="161"/>
      <c r="AF7" s="161"/>
      <c r="AG7" s="161"/>
      <c r="AH7" s="161"/>
      <c r="AI7" s="162"/>
      <c r="AJ7" s="158" t="s">
        <v>179</v>
      </c>
      <c r="AK7" s="164"/>
      <c r="AL7" s="164"/>
      <c r="AM7" s="164"/>
      <c r="AN7" s="164"/>
      <c r="AO7" s="164"/>
      <c r="AP7" s="165"/>
    </row>
    <row r="8" spans="1:42" x14ac:dyDescent="0.2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"/>
    </row>
    <row r="10" spans="1:42" ht="13.8" thickBot="1" x14ac:dyDescent="0.25">
      <c r="A10" s="153" t="s">
        <v>62</v>
      </c>
      <c r="B10" s="153"/>
      <c r="C10" s="153"/>
      <c r="D10" s="153"/>
      <c r="E10" s="153"/>
      <c r="F10" s="153"/>
      <c r="G10" s="153"/>
      <c r="H10" s="153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51"/>
      <c r="T10" s="153" t="s">
        <v>63</v>
      </c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51" t="s">
        <v>64</v>
      </c>
      <c r="AM10" s="51"/>
      <c r="AN10" s="51"/>
      <c r="AO10" s="51"/>
      <c r="AP10" s="51"/>
    </row>
    <row r="11" spans="1:4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3.8" thickBot="1" x14ac:dyDescent="0.25">
      <c r="A12" s="153" t="s">
        <v>65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</row>
    <row r="13" spans="1:4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13.5" customHeight="1" x14ac:dyDescent="0.2">
      <c r="A14" s="105" t="s">
        <v>66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55" t="s">
        <v>101</v>
      </c>
      <c r="V14" s="155"/>
      <c r="W14" s="155"/>
      <c r="X14" s="156" t="s">
        <v>67</v>
      </c>
      <c r="Y14" s="157"/>
      <c r="Z14" s="157"/>
      <c r="AA14" s="157"/>
      <c r="AB14" s="157"/>
      <c r="AC14" s="157"/>
      <c r="AD14" s="105" t="s">
        <v>68</v>
      </c>
      <c r="AE14" s="105"/>
      <c r="AF14" s="105"/>
      <c r="AG14" s="105"/>
      <c r="AH14" s="105"/>
      <c r="AI14" s="105"/>
      <c r="AJ14" s="105"/>
      <c r="AK14" s="105"/>
      <c r="AL14" s="105"/>
      <c r="AM14" s="105"/>
      <c r="AN14" s="155" t="s">
        <v>69</v>
      </c>
      <c r="AO14" s="155"/>
      <c r="AP14" s="155"/>
    </row>
    <row r="15" spans="1:42" x14ac:dyDescent="0.2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55"/>
      <c r="V15" s="155"/>
      <c r="W15" s="155"/>
      <c r="X15" s="157"/>
      <c r="Y15" s="157"/>
      <c r="Z15" s="157"/>
      <c r="AA15" s="157"/>
      <c r="AB15" s="157"/>
      <c r="AC15" s="157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55"/>
      <c r="AO15" s="155"/>
      <c r="AP15" s="155"/>
    </row>
    <row r="16" spans="1:42" ht="13.5" customHeight="1" x14ac:dyDescent="0.2">
      <c r="A16" s="139" t="s">
        <v>19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</row>
    <row r="17" spans="1:42" x14ac:dyDescent="0.2">
      <c r="A17" s="132" t="s">
        <v>70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4"/>
      <c r="U17" s="106"/>
      <c r="V17" s="106"/>
      <c r="W17" s="106"/>
      <c r="X17" s="135" t="str">
        <f>IF(U17="いいえ","運動機能低下"," ")</f>
        <v xml:space="preserve"> </v>
      </c>
      <c r="Y17" s="136"/>
      <c r="Z17" s="136"/>
      <c r="AA17" s="136"/>
      <c r="AB17" s="136"/>
      <c r="AC17" s="137"/>
      <c r="AD17" s="140"/>
      <c r="AE17" s="126"/>
      <c r="AF17" s="126"/>
      <c r="AG17" s="126"/>
      <c r="AH17" s="126"/>
      <c r="AI17" s="126"/>
      <c r="AJ17" s="126"/>
      <c r="AK17" s="126"/>
      <c r="AL17" s="126"/>
      <c r="AM17" s="127"/>
      <c r="AN17" s="106"/>
      <c r="AO17" s="106"/>
      <c r="AP17" s="106"/>
    </row>
    <row r="18" spans="1:42" ht="13.5" customHeight="1" x14ac:dyDescent="0.2">
      <c r="A18" s="149" t="s">
        <v>71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1"/>
      <c r="U18" s="106"/>
      <c r="V18" s="106"/>
      <c r="W18" s="106"/>
      <c r="X18" s="135" t="str">
        <f>IF(U18="いいえ","運動機能低下"," ")</f>
        <v xml:space="preserve"> </v>
      </c>
      <c r="Y18" s="136"/>
      <c r="Z18" s="136"/>
      <c r="AA18" s="136"/>
      <c r="AB18" s="136"/>
      <c r="AC18" s="137"/>
      <c r="AD18" s="141"/>
      <c r="AE18" s="142"/>
      <c r="AF18" s="142"/>
      <c r="AG18" s="142"/>
      <c r="AH18" s="142"/>
      <c r="AI18" s="142"/>
      <c r="AJ18" s="142"/>
      <c r="AK18" s="142"/>
      <c r="AL18" s="142"/>
      <c r="AM18" s="143"/>
      <c r="AN18" s="106"/>
      <c r="AO18" s="106"/>
      <c r="AP18" s="106"/>
    </row>
    <row r="19" spans="1:42" x14ac:dyDescent="0.2">
      <c r="A19" s="132" t="s">
        <v>72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4"/>
      <c r="U19" s="106"/>
      <c r="V19" s="106"/>
      <c r="W19" s="106"/>
      <c r="X19" s="135" t="str">
        <f t="shared" ref="X19" si="0">IF(U19="いいえ","運動機能低下"," ")</f>
        <v xml:space="preserve"> </v>
      </c>
      <c r="Y19" s="136"/>
      <c r="Z19" s="136"/>
      <c r="AA19" s="136"/>
      <c r="AB19" s="136"/>
      <c r="AC19" s="137"/>
      <c r="AD19" s="141"/>
      <c r="AE19" s="142"/>
      <c r="AF19" s="142"/>
      <c r="AG19" s="142"/>
      <c r="AH19" s="142"/>
      <c r="AI19" s="142"/>
      <c r="AJ19" s="142"/>
      <c r="AK19" s="142"/>
      <c r="AL19" s="142"/>
      <c r="AM19" s="143"/>
      <c r="AN19" s="106"/>
      <c r="AO19" s="106"/>
      <c r="AP19" s="106"/>
    </row>
    <row r="20" spans="1:42" x14ac:dyDescent="0.2">
      <c r="A20" s="132" t="s">
        <v>73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4"/>
      <c r="U20" s="106"/>
      <c r="V20" s="106"/>
      <c r="W20" s="106"/>
      <c r="X20" s="135" t="str">
        <f>IF(U20="はい","運動機能低下"," ")</f>
        <v xml:space="preserve"> </v>
      </c>
      <c r="Y20" s="136"/>
      <c r="Z20" s="136"/>
      <c r="AA20" s="136"/>
      <c r="AB20" s="136"/>
      <c r="AC20" s="137"/>
      <c r="AD20" s="141"/>
      <c r="AE20" s="142"/>
      <c r="AF20" s="142"/>
      <c r="AG20" s="142"/>
      <c r="AH20" s="142"/>
      <c r="AI20" s="142"/>
      <c r="AJ20" s="142"/>
      <c r="AK20" s="142"/>
      <c r="AL20" s="142"/>
      <c r="AM20" s="143"/>
      <c r="AN20" s="106"/>
      <c r="AO20" s="106"/>
      <c r="AP20" s="106"/>
    </row>
    <row r="21" spans="1:42" x14ac:dyDescent="0.2">
      <c r="A21" s="132" t="s">
        <v>74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4"/>
      <c r="U21" s="106"/>
      <c r="V21" s="106"/>
      <c r="W21" s="106"/>
      <c r="X21" s="135" t="str">
        <f>IF(U21="はい","運動機能低下"," ")</f>
        <v xml:space="preserve"> </v>
      </c>
      <c r="Y21" s="136"/>
      <c r="Z21" s="136"/>
      <c r="AA21" s="136"/>
      <c r="AB21" s="136"/>
      <c r="AC21" s="137"/>
      <c r="AD21" s="141"/>
      <c r="AE21" s="142"/>
      <c r="AF21" s="142"/>
      <c r="AG21" s="142"/>
      <c r="AH21" s="142"/>
      <c r="AI21" s="142"/>
      <c r="AJ21" s="142"/>
      <c r="AK21" s="142"/>
      <c r="AL21" s="142"/>
      <c r="AM21" s="143"/>
      <c r="AN21" s="106"/>
      <c r="AO21" s="106"/>
      <c r="AP21" s="106"/>
    </row>
    <row r="22" spans="1:42" x14ac:dyDescent="0.2">
      <c r="A22" s="132" t="s">
        <v>75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4"/>
      <c r="U22" s="106"/>
      <c r="V22" s="106"/>
      <c r="W22" s="106"/>
      <c r="X22" s="135" t="str">
        <f>IF(U22="いいえ","生活機能低下"," ")</f>
        <v xml:space="preserve"> </v>
      </c>
      <c r="Y22" s="136"/>
      <c r="Z22" s="136"/>
      <c r="AA22" s="136"/>
      <c r="AB22" s="136"/>
      <c r="AC22" s="137"/>
      <c r="AD22" s="141"/>
      <c r="AE22" s="142"/>
      <c r="AF22" s="142"/>
      <c r="AG22" s="142"/>
      <c r="AH22" s="142"/>
      <c r="AI22" s="142"/>
      <c r="AJ22" s="142"/>
      <c r="AK22" s="142"/>
      <c r="AL22" s="142"/>
      <c r="AM22" s="143"/>
      <c r="AN22" s="106"/>
      <c r="AO22" s="106"/>
      <c r="AP22" s="106"/>
    </row>
    <row r="23" spans="1:42" x14ac:dyDescent="0.2">
      <c r="A23" s="132" t="s">
        <v>76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4"/>
      <c r="U23" s="106"/>
      <c r="V23" s="106"/>
      <c r="W23" s="106"/>
      <c r="X23" s="135" t="str">
        <f>IF(U23="いいえ","閉じこもり予防"," ")</f>
        <v xml:space="preserve"> </v>
      </c>
      <c r="Y23" s="136"/>
      <c r="Z23" s="136"/>
      <c r="AA23" s="136"/>
      <c r="AB23" s="136"/>
      <c r="AC23" s="137"/>
      <c r="AD23" s="141"/>
      <c r="AE23" s="142"/>
      <c r="AF23" s="142"/>
      <c r="AG23" s="142"/>
      <c r="AH23" s="142"/>
      <c r="AI23" s="142"/>
      <c r="AJ23" s="142"/>
      <c r="AK23" s="142"/>
      <c r="AL23" s="142"/>
      <c r="AM23" s="143"/>
      <c r="AN23" s="106"/>
      <c r="AO23" s="106"/>
      <c r="AP23" s="106"/>
    </row>
    <row r="24" spans="1:42" x14ac:dyDescent="0.2">
      <c r="A24" s="132" t="s">
        <v>77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4"/>
      <c r="U24" s="152"/>
      <c r="V24" s="106"/>
      <c r="W24" s="106"/>
      <c r="X24" s="135" t="str">
        <f>IF(U24="はい","閉じこもり予防"," ")</f>
        <v xml:space="preserve"> </v>
      </c>
      <c r="Y24" s="136"/>
      <c r="Z24" s="136"/>
      <c r="AA24" s="136"/>
      <c r="AB24" s="136"/>
      <c r="AC24" s="137"/>
      <c r="AD24" s="141"/>
      <c r="AE24" s="142"/>
      <c r="AF24" s="142"/>
      <c r="AG24" s="142"/>
      <c r="AH24" s="142"/>
      <c r="AI24" s="142"/>
      <c r="AJ24" s="142"/>
      <c r="AK24" s="142"/>
      <c r="AL24" s="142"/>
      <c r="AM24" s="143"/>
      <c r="AN24" s="106"/>
      <c r="AO24" s="106"/>
      <c r="AP24" s="106"/>
    </row>
    <row r="25" spans="1:42" ht="14.25" customHeight="1" x14ac:dyDescent="0.2">
      <c r="A25" s="122" t="s">
        <v>20</v>
      </c>
      <c r="B25" s="123"/>
      <c r="C25" s="123"/>
      <c r="D25" s="123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7"/>
      <c r="AD25" s="141"/>
      <c r="AE25" s="142"/>
      <c r="AF25" s="142"/>
      <c r="AG25" s="142"/>
      <c r="AH25" s="142"/>
      <c r="AI25" s="142"/>
      <c r="AJ25" s="142"/>
      <c r="AK25" s="142"/>
      <c r="AL25" s="142"/>
      <c r="AM25" s="143"/>
      <c r="AN25" s="119"/>
      <c r="AO25" s="119"/>
      <c r="AP25" s="119"/>
    </row>
    <row r="26" spans="1:42" ht="14.25" customHeight="1" x14ac:dyDescent="0.2">
      <c r="A26" s="124"/>
      <c r="B26" s="125"/>
      <c r="C26" s="125"/>
      <c r="D26" s="125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9"/>
      <c r="AD26" s="144"/>
      <c r="AE26" s="128"/>
      <c r="AF26" s="128"/>
      <c r="AG26" s="128"/>
      <c r="AH26" s="128"/>
      <c r="AI26" s="128"/>
      <c r="AJ26" s="128"/>
      <c r="AK26" s="128"/>
      <c r="AL26" s="128"/>
      <c r="AM26" s="129"/>
      <c r="AN26" s="119"/>
      <c r="AO26" s="119"/>
      <c r="AP26" s="119"/>
    </row>
    <row r="27" spans="1:42" ht="13.5" customHeight="1" x14ac:dyDescent="0.2">
      <c r="A27" s="138" t="s">
        <v>26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</row>
    <row r="28" spans="1:42" ht="13.5" customHeight="1" x14ac:dyDescent="0.2">
      <c r="A28" s="132" t="s">
        <v>78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4"/>
      <c r="U28" s="106"/>
      <c r="V28" s="106"/>
      <c r="W28" s="106"/>
      <c r="X28" s="135" t="str">
        <f>IF(U28="いいえ","生活機能低下"," ")</f>
        <v xml:space="preserve"> </v>
      </c>
      <c r="Y28" s="136"/>
      <c r="Z28" s="136"/>
      <c r="AA28" s="136"/>
      <c r="AB28" s="136"/>
      <c r="AC28" s="137"/>
      <c r="AD28" s="140"/>
      <c r="AE28" s="126"/>
      <c r="AF28" s="126"/>
      <c r="AG28" s="126"/>
      <c r="AH28" s="126"/>
      <c r="AI28" s="126"/>
      <c r="AJ28" s="126"/>
      <c r="AK28" s="126"/>
      <c r="AL28" s="126"/>
      <c r="AM28" s="127"/>
      <c r="AN28" s="106"/>
      <c r="AO28" s="106"/>
      <c r="AP28" s="106"/>
    </row>
    <row r="29" spans="1:42" ht="13.5" customHeight="1" x14ac:dyDescent="0.2">
      <c r="A29" s="146" t="s">
        <v>79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8"/>
      <c r="U29" s="106"/>
      <c r="V29" s="106"/>
      <c r="W29" s="106"/>
      <c r="X29" s="135" t="str">
        <f>IF(U29="いいえ","生活機能低下"," ")</f>
        <v xml:space="preserve"> </v>
      </c>
      <c r="Y29" s="136"/>
      <c r="Z29" s="136"/>
      <c r="AA29" s="136"/>
      <c r="AB29" s="136"/>
      <c r="AC29" s="137"/>
      <c r="AD29" s="141"/>
      <c r="AE29" s="142"/>
      <c r="AF29" s="142"/>
      <c r="AG29" s="142"/>
      <c r="AH29" s="142"/>
      <c r="AI29" s="142"/>
      <c r="AJ29" s="142"/>
      <c r="AK29" s="142"/>
      <c r="AL29" s="142"/>
      <c r="AM29" s="143"/>
      <c r="AN29" s="106"/>
      <c r="AO29" s="106"/>
      <c r="AP29" s="106"/>
    </row>
    <row r="30" spans="1:42" ht="13.5" customHeight="1" x14ac:dyDescent="0.2">
      <c r="A30" s="149" t="s">
        <v>80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1"/>
      <c r="U30" s="106"/>
      <c r="V30" s="106"/>
      <c r="W30" s="106"/>
      <c r="X30" s="135" t="str">
        <f>IF(U30="はい","認知症予防"," ")</f>
        <v xml:space="preserve"> </v>
      </c>
      <c r="Y30" s="136"/>
      <c r="Z30" s="136"/>
      <c r="AA30" s="136"/>
      <c r="AB30" s="136"/>
      <c r="AC30" s="137"/>
      <c r="AD30" s="141"/>
      <c r="AE30" s="142"/>
      <c r="AF30" s="142"/>
      <c r="AG30" s="142"/>
      <c r="AH30" s="142"/>
      <c r="AI30" s="142"/>
      <c r="AJ30" s="142"/>
      <c r="AK30" s="142"/>
      <c r="AL30" s="142"/>
      <c r="AM30" s="143"/>
      <c r="AN30" s="106"/>
      <c r="AO30" s="106"/>
      <c r="AP30" s="106"/>
    </row>
    <row r="31" spans="1:42" ht="13.5" customHeight="1" x14ac:dyDescent="0.2">
      <c r="A31" s="132" t="s">
        <v>81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4"/>
      <c r="U31" s="106"/>
      <c r="V31" s="106"/>
      <c r="W31" s="106"/>
      <c r="X31" s="135" t="str">
        <f>IF(U31="いいえ","認知症予防","　")</f>
        <v>　</v>
      </c>
      <c r="Y31" s="136"/>
      <c r="Z31" s="136"/>
      <c r="AA31" s="136"/>
      <c r="AB31" s="136"/>
      <c r="AC31" s="137"/>
      <c r="AD31" s="141"/>
      <c r="AE31" s="142"/>
      <c r="AF31" s="142"/>
      <c r="AG31" s="142"/>
      <c r="AH31" s="142"/>
      <c r="AI31" s="142"/>
      <c r="AJ31" s="142"/>
      <c r="AK31" s="142"/>
      <c r="AL31" s="142"/>
      <c r="AM31" s="143"/>
      <c r="AN31" s="106"/>
      <c r="AO31" s="106"/>
      <c r="AP31" s="106"/>
    </row>
    <row r="32" spans="1:42" ht="13.5" customHeight="1" x14ac:dyDescent="0.2">
      <c r="A32" s="132" t="s">
        <v>82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4"/>
      <c r="U32" s="106"/>
      <c r="V32" s="106"/>
      <c r="W32" s="106"/>
      <c r="X32" s="135" t="str">
        <f>IF(U32="はい","認知症予防"," ")</f>
        <v xml:space="preserve"> </v>
      </c>
      <c r="Y32" s="136"/>
      <c r="Z32" s="136"/>
      <c r="AA32" s="136"/>
      <c r="AB32" s="136"/>
      <c r="AC32" s="137"/>
      <c r="AD32" s="141"/>
      <c r="AE32" s="142"/>
      <c r="AF32" s="142"/>
      <c r="AG32" s="142"/>
      <c r="AH32" s="142"/>
      <c r="AI32" s="142"/>
      <c r="AJ32" s="142"/>
      <c r="AK32" s="142"/>
      <c r="AL32" s="142"/>
      <c r="AM32" s="143"/>
      <c r="AN32" s="106"/>
      <c r="AO32" s="106"/>
      <c r="AP32" s="106"/>
    </row>
    <row r="33" spans="1:42" ht="13.5" customHeight="1" x14ac:dyDescent="0.2">
      <c r="A33" s="122" t="s">
        <v>20</v>
      </c>
      <c r="B33" s="123"/>
      <c r="C33" s="123"/>
      <c r="D33" s="123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141"/>
      <c r="AE33" s="142"/>
      <c r="AF33" s="142"/>
      <c r="AG33" s="142"/>
      <c r="AH33" s="142"/>
      <c r="AI33" s="142"/>
      <c r="AJ33" s="142"/>
      <c r="AK33" s="142"/>
      <c r="AL33" s="142"/>
      <c r="AM33" s="143"/>
      <c r="AN33" s="119"/>
      <c r="AO33" s="119"/>
      <c r="AP33" s="119"/>
    </row>
    <row r="34" spans="1:42" ht="13.5" customHeight="1" x14ac:dyDescent="0.2">
      <c r="A34" s="124"/>
      <c r="B34" s="125"/>
      <c r="C34" s="125"/>
      <c r="D34" s="125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9"/>
      <c r="AD34" s="144"/>
      <c r="AE34" s="128"/>
      <c r="AF34" s="128"/>
      <c r="AG34" s="128"/>
      <c r="AH34" s="128"/>
      <c r="AI34" s="128"/>
      <c r="AJ34" s="128"/>
      <c r="AK34" s="128"/>
      <c r="AL34" s="128"/>
      <c r="AM34" s="129"/>
      <c r="AN34" s="119"/>
      <c r="AO34" s="119"/>
      <c r="AP34" s="119"/>
    </row>
    <row r="35" spans="1:42" ht="13.5" customHeight="1" x14ac:dyDescent="0.2">
      <c r="A35" s="138" t="s">
        <v>24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</row>
    <row r="36" spans="1:42" ht="14.25" customHeight="1" x14ac:dyDescent="0.2">
      <c r="A36" s="132" t="s">
        <v>83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4"/>
      <c r="U36" s="106"/>
      <c r="V36" s="106"/>
      <c r="W36" s="106"/>
      <c r="X36" s="135" t="str">
        <f>IF(U36="いいえ","閉じこもり予防"," ")</f>
        <v xml:space="preserve"> </v>
      </c>
      <c r="Y36" s="136"/>
      <c r="Z36" s="136"/>
      <c r="AA36" s="136"/>
      <c r="AB36" s="136"/>
      <c r="AC36" s="137"/>
      <c r="AD36" s="140"/>
      <c r="AE36" s="126"/>
      <c r="AF36" s="126"/>
      <c r="AG36" s="126"/>
      <c r="AH36" s="126"/>
      <c r="AI36" s="126"/>
      <c r="AJ36" s="126"/>
      <c r="AK36" s="126"/>
      <c r="AL36" s="126"/>
      <c r="AM36" s="127"/>
      <c r="AN36" s="106"/>
      <c r="AO36" s="106"/>
      <c r="AP36" s="106"/>
    </row>
    <row r="37" spans="1:42" ht="14.25" customHeight="1" x14ac:dyDescent="0.2">
      <c r="A37" s="132" t="s">
        <v>84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4"/>
      <c r="U37" s="106"/>
      <c r="V37" s="106"/>
      <c r="W37" s="106"/>
      <c r="X37" s="135" t="str">
        <f>IF(U37="いいえ","閉じこもり予防"," ")</f>
        <v xml:space="preserve"> </v>
      </c>
      <c r="Y37" s="136"/>
      <c r="Z37" s="136"/>
      <c r="AA37" s="136"/>
      <c r="AB37" s="136"/>
      <c r="AC37" s="137"/>
      <c r="AD37" s="141"/>
      <c r="AE37" s="142"/>
      <c r="AF37" s="142"/>
      <c r="AG37" s="142"/>
      <c r="AH37" s="142"/>
      <c r="AI37" s="142"/>
      <c r="AJ37" s="142"/>
      <c r="AK37" s="142"/>
      <c r="AL37" s="142"/>
      <c r="AM37" s="143"/>
      <c r="AN37" s="106"/>
      <c r="AO37" s="106"/>
      <c r="AP37" s="106"/>
    </row>
    <row r="38" spans="1:42" ht="13.5" customHeight="1" x14ac:dyDescent="0.2">
      <c r="A38" s="132" t="s">
        <v>85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4"/>
      <c r="U38" s="106"/>
      <c r="V38" s="106"/>
      <c r="W38" s="106"/>
      <c r="X38" s="135" t="str">
        <f>IF(U38="はい","うつ予防"," ")</f>
        <v xml:space="preserve"> </v>
      </c>
      <c r="Y38" s="136"/>
      <c r="Z38" s="136"/>
      <c r="AA38" s="136"/>
      <c r="AB38" s="136"/>
      <c r="AC38" s="137"/>
      <c r="AD38" s="141"/>
      <c r="AE38" s="142"/>
      <c r="AF38" s="142"/>
      <c r="AG38" s="142"/>
      <c r="AH38" s="142"/>
      <c r="AI38" s="142"/>
      <c r="AJ38" s="142"/>
      <c r="AK38" s="142"/>
      <c r="AL38" s="142"/>
      <c r="AM38" s="143"/>
      <c r="AN38" s="106"/>
      <c r="AO38" s="106"/>
      <c r="AP38" s="106"/>
    </row>
    <row r="39" spans="1:42" ht="13.5" customHeight="1" x14ac:dyDescent="0.2">
      <c r="A39" s="149" t="s">
        <v>86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1"/>
      <c r="U39" s="106"/>
      <c r="V39" s="106"/>
      <c r="W39" s="106"/>
      <c r="X39" s="135" t="str">
        <f t="shared" ref="X39:X42" si="1">IF(U39="はい","うつ予防"," ")</f>
        <v xml:space="preserve"> </v>
      </c>
      <c r="Y39" s="136"/>
      <c r="Z39" s="136"/>
      <c r="AA39" s="136"/>
      <c r="AB39" s="136"/>
      <c r="AC39" s="137"/>
      <c r="AD39" s="141"/>
      <c r="AE39" s="142"/>
      <c r="AF39" s="142"/>
      <c r="AG39" s="142"/>
      <c r="AH39" s="142"/>
      <c r="AI39" s="142"/>
      <c r="AJ39" s="142"/>
      <c r="AK39" s="142"/>
      <c r="AL39" s="142"/>
      <c r="AM39" s="143"/>
      <c r="AN39" s="106"/>
      <c r="AO39" s="106"/>
      <c r="AP39" s="106"/>
    </row>
    <row r="40" spans="1:42" ht="13.5" customHeight="1" x14ac:dyDescent="0.2">
      <c r="A40" s="149" t="s">
        <v>87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1"/>
      <c r="U40" s="106"/>
      <c r="V40" s="106"/>
      <c r="W40" s="106"/>
      <c r="X40" s="135" t="str">
        <f t="shared" si="1"/>
        <v xml:space="preserve"> </v>
      </c>
      <c r="Y40" s="136"/>
      <c r="Z40" s="136"/>
      <c r="AA40" s="136"/>
      <c r="AB40" s="136"/>
      <c r="AC40" s="137"/>
      <c r="AD40" s="141"/>
      <c r="AE40" s="142"/>
      <c r="AF40" s="142"/>
      <c r="AG40" s="142"/>
      <c r="AH40" s="142"/>
      <c r="AI40" s="142"/>
      <c r="AJ40" s="142"/>
      <c r="AK40" s="142"/>
      <c r="AL40" s="142"/>
      <c r="AM40" s="143"/>
      <c r="AN40" s="106"/>
      <c r="AO40" s="106"/>
      <c r="AP40" s="106"/>
    </row>
    <row r="41" spans="1:42" ht="13.5" customHeight="1" x14ac:dyDescent="0.2">
      <c r="A41" s="132" t="s">
        <v>88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4"/>
      <c r="U41" s="106"/>
      <c r="V41" s="106"/>
      <c r="W41" s="106"/>
      <c r="X41" s="135" t="str">
        <f t="shared" si="1"/>
        <v xml:space="preserve"> </v>
      </c>
      <c r="Y41" s="136"/>
      <c r="Z41" s="136"/>
      <c r="AA41" s="136"/>
      <c r="AB41" s="136"/>
      <c r="AC41" s="137"/>
      <c r="AD41" s="141"/>
      <c r="AE41" s="142"/>
      <c r="AF41" s="142"/>
      <c r="AG41" s="142"/>
      <c r="AH41" s="142"/>
      <c r="AI41" s="142"/>
      <c r="AJ41" s="142"/>
      <c r="AK41" s="142"/>
      <c r="AL41" s="142"/>
      <c r="AM41" s="143"/>
      <c r="AN41" s="106"/>
      <c r="AO41" s="106"/>
      <c r="AP41" s="106"/>
    </row>
    <row r="42" spans="1:42" ht="13.5" customHeight="1" x14ac:dyDescent="0.2">
      <c r="A42" s="146" t="s">
        <v>89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8"/>
      <c r="U42" s="106"/>
      <c r="V42" s="106"/>
      <c r="W42" s="106"/>
      <c r="X42" s="135" t="str">
        <f t="shared" si="1"/>
        <v xml:space="preserve"> </v>
      </c>
      <c r="Y42" s="136"/>
      <c r="Z42" s="136"/>
      <c r="AA42" s="136"/>
      <c r="AB42" s="136"/>
      <c r="AC42" s="137"/>
      <c r="AD42" s="141"/>
      <c r="AE42" s="142"/>
      <c r="AF42" s="142"/>
      <c r="AG42" s="142"/>
      <c r="AH42" s="142"/>
      <c r="AI42" s="142"/>
      <c r="AJ42" s="142"/>
      <c r="AK42" s="142"/>
      <c r="AL42" s="142"/>
      <c r="AM42" s="143"/>
      <c r="AN42" s="106"/>
      <c r="AO42" s="106"/>
      <c r="AP42" s="106"/>
    </row>
    <row r="43" spans="1:42" ht="13.5" customHeight="1" x14ac:dyDescent="0.2">
      <c r="A43" s="122" t="s">
        <v>20</v>
      </c>
      <c r="B43" s="123"/>
      <c r="C43" s="123"/>
      <c r="D43" s="123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7"/>
      <c r="AD43" s="141"/>
      <c r="AE43" s="142"/>
      <c r="AF43" s="142"/>
      <c r="AG43" s="142"/>
      <c r="AH43" s="142"/>
      <c r="AI43" s="142"/>
      <c r="AJ43" s="142"/>
      <c r="AK43" s="142"/>
      <c r="AL43" s="142"/>
      <c r="AM43" s="143"/>
      <c r="AN43" s="119"/>
      <c r="AO43" s="119"/>
      <c r="AP43" s="119"/>
    </row>
    <row r="44" spans="1:42" ht="13.5" customHeight="1" x14ac:dyDescent="0.2">
      <c r="A44" s="124"/>
      <c r="B44" s="125"/>
      <c r="C44" s="125"/>
      <c r="D44" s="125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9"/>
      <c r="AD44" s="144"/>
      <c r="AE44" s="128"/>
      <c r="AF44" s="128"/>
      <c r="AG44" s="128"/>
      <c r="AH44" s="128"/>
      <c r="AI44" s="128"/>
      <c r="AJ44" s="128"/>
      <c r="AK44" s="128"/>
      <c r="AL44" s="128"/>
      <c r="AM44" s="129"/>
      <c r="AN44" s="119"/>
      <c r="AO44" s="119"/>
      <c r="AP44" s="119"/>
    </row>
    <row r="45" spans="1:42" ht="13.5" customHeight="1" x14ac:dyDescent="0.2">
      <c r="A45" s="138" t="s">
        <v>23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</row>
    <row r="46" spans="1:42" ht="14.25" customHeight="1" x14ac:dyDescent="0.2">
      <c r="A46" s="132" t="s">
        <v>90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4"/>
      <c r="U46" s="106"/>
      <c r="V46" s="106"/>
      <c r="W46" s="106"/>
      <c r="X46" s="135" t="str">
        <f>IF(U46="はい","口腔ケア"," ")</f>
        <v xml:space="preserve"> </v>
      </c>
      <c r="Y46" s="136"/>
      <c r="Z46" s="136"/>
      <c r="AA46" s="136"/>
      <c r="AB46" s="136"/>
      <c r="AC46" s="137"/>
      <c r="AD46" s="140"/>
      <c r="AE46" s="126"/>
      <c r="AF46" s="126"/>
      <c r="AG46" s="126"/>
      <c r="AH46" s="126"/>
      <c r="AI46" s="126"/>
      <c r="AJ46" s="126"/>
      <c r="AK46" s="126"/>
      <c r="AL46" s="126"/>
      <c r="AM46" s="127"/>
      <c r="AN46" s="106"/>
      <c r="AO46" s="106"/>
      <c r="AP46" s="106"/>
    </row>
    <row r="47" spans="1:42" ht="14.25" customHeight="1" x14ac:dyDescent="0.2">
      <c r="A47" s="132" t="s">
        <v>91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4"/>
      <c r="U47" s="106"/>
      <c r="V47" s="106"/>
      <c r="W47" s="106"/>
      <c r="X47" s="135" t="str">
        <f t="shared" ref="X47:X48" si="2">IF(U47="はい","口腔ケア"," ")</f>
        <v xml:space="preserve"> </v>
      </c>
      <c r="Y47" s="136"/>
      <c r="Z47" s="136"/>
      <c r="AA47" s="136"/>
      <c r="AB47" s="136"/>
      <c r="AC47" s="137"/>
      <c r="AD47" s="141"/>
      <c r="AE47" s="142"/>
      <c r="AF47" s="142"/>
      <c r="AG47" s="142"/>
      <c r="AH47" s="142"/>
      <c r="AI47" s="142"/>
      <c r="AJ47" s="142"/>
      <c r="AK47" s="142"/>
      <c r="AL47" s="142"/>
      <c r="AM47" s="143"/>
      <c r="AN47" s="106"/>
      <c r="AO47" s="106"/>
      <c r="AP47" s="106"/>
    </row>
    <row r="48" spans="1:42" ht="13.5" customHeight="1" x14ac:dyDescent="0.2">
      <c r="A48" s="132" t="s">
        <v>92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4"/>
      <c r="U48" s="106"/>
      <c r="V48" s="106"/>
      <c r="W48" s="106"/>
      <c r="X48" s="135" t="str">
        <f t="shared" si="2"/>
        <v xml:space="preserve"> </v>
      </c>
      <c r="Y48" s="136"/>
      <c r="Z48" s="136"/>
      <c r="AA48" s="136"/>
      <c r="AB48" s="136"/>
      <c r="AC48" s="137"/>
      <c r="AD48" s="141"/>
      <c r="AE48" s="142"/>
      <c r="AF48" s="142"/>
      <c r="AG48" s="142"/>
      <c r="AH48" s="142"/>
      <c r="AI48" s="142"/>
      <c r="AJ48" s="142"/>
      <c r="AK48" s="142"/>
      <c r="AL48" s="142"/>
      <c r="AM48" s="143"/>
      <c r="AN48" s="106"/>
      <c r="AO48" s="106"/>
      <c r="AP48" s="106"/>
    </row>
    <row r="49" spans="1:42" ht="13.5" customHeight="1" x14ac:dyDescent="0.2">
      <c r="A49" s="132" t="s">
        <v>93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4"/>
      <c r="U49" s="106"/>
      <c r="V49" s="106"/>
      <c r="W49" s="106"/>
      <c r="X49" s="135" t="str">
        <f>IF(U49="はい","栄養改善"," ")</f>
        <v xml:space="preserve"> </v>
      </c>
      <c r="Y49" s="136"/>
      <c r="Z49" s="136"/>
      <c r="AA49" s="136"/>
      <c r="AB49" s="136"/>
      <c r="AC49" s="137"/>
      <c r="AD49" s="141"/>
      <c r="AE49" s="142"/>
      <c r="AF49" s="142"/>
      <c r="AG49" s="142"/>
      <c r="AH49" s="142"/>
      <c r="AI49" s="142"/>
      <c r="AJ49" s="142"/>
      <c r="AK49" s="142"/>
      <c r="AL49" s="142"/>
      <c r="AM49" s="143"/>
      <c r="AN49" s="106"/>
      <c r="AO49" s="106"/>
      <c r="AP49" s="106"/>
    </row>
    <row r="50" spans="1:42" x14ac:dyDescent="0.2">
      <c r="A50" s="56" t="s">
        <v>102</v>
      </c>
      <c r="B50" s="57"/>
      <c r="C50" s="130"/>
      <c r="D50" s="131"/>
      <c r="E50" s="131"/>
      <c r="F50" s="57" t="s">
        <v>103</v>
      </c>
      <c r="G50" s="57"/>
      <c r="H50" s="57" t="s">
        <v>104</v>
      </c>
      <c r="I50" s="57"/>
      <c r="J50" s="130"/>
      <c r="K50" s="131"/>
      <c r="L50" s="131"/>
      <c r="M50" s="57" t="s">
        <v>185</v>
      </c>
      <c r="N50" s="58"/>
      <c r="O50" s="135" t="str">
        <f>IF(C50=""," ",ROUNDDOWN(J50/(C50*C50/10000),1))</f>
        <v xml:space="preserve"> </v>
      </c>
      <c r="P50" s="136"/>
      <c r="Q50" s="136"/>
      <c r="R50" s="136"/>
      <c r="S50" s="136"/>
      <c r="T50" s="137"/>
      <c r="U50" s="145"/>
      <c r="V50" s="145"/>
      <c r="W50" s="145"/>
      <c r="X50" s="105" t="str">
        <f>IF(O50&lt;18.5,"栄養改善"," ")</f>
        <v xml:space="preserve"> </v>
      </c>
      <c r="Y50" s="105"/>
      <c r="Z50" s="105"/>
      <c r="AA50" s="105"/>
      <c r="AB50" s="105"/>
      <c r="AC50" s="105"/>
      <c r="AD50" s="141"/>
      <c r="AE50" s="142"/>
      <c r="AF50" s="142"/>
      <c r="AG50" s="142"/>
      <c r="AH50" s="142"/>
      <c r="AI50" s="142"/>
      <c r="AJ50" s="142"/>
      <c r="AK50" s="142"/>
      <c r="AL50" s="142"/>
      <c r="AM50" s="143"/>
      <c r="AN50" s="106"/>
      <c r="AO50" s="106"/>
      <c r="AP50" s="106"/>
    </row>
    <row r="51" spans="1:42" x14ac:dyDescent="0.2">
      <c r="A51" s="117" t="s">
        <v>94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23"/>
      <c r="V51" s="123"/>
      <c r="W51" s="123"/>
      <c r="X51" s="123"/>
      <c r="Y51" s="123"/>
      <c r="Z51" s="123"/>
      <c r="AA51" s="123"/>
      <c r="AB51" s="123"/>
      <c r="AC51" s="481"/>
      <c r="AD51" s="141"/>
      <c r="AE51" s="142"/>
      <c r="AF51" s="142"/>
      <c r="AG51" s="142"/>
      <c r="AH51" s="142"/>
      <c r="AI51" s="142"/>
      <c r="AJ51" s="142"/>
      <c r="AK51" s="142"/>
      <c r="AL51" s="142"/>
      <c r="AM51" s="143"/>
      <c r="AN51" s="119"/>
      <c r="AO51" s="119"/>
      <c r="AP51" s="119"/>
    </row>
    <row r="52" spans="1:42" x14ac:dyDescent="0.2">
      <c r="A52" s="120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21"/>
      <c r="AD52" s="141"/>
      <c r="AE52" s="142"/>
      <c r="AF52" s="142"/>
      <c r="AG52" s="142"/>
      <c r="AH52" s="142"/>
      <c r="AI52" s="142"/>
      <c r="AJ52" s="142"/>
      <c r="AK52" s="142"/>
      <c r="AL52" s="142"/>
      <c r="AM52" s="143"/>
      <c r="AN52" s="119"/>
      <c r="AO52" s="119"/>
      <c r="AP52" s="119"/>
    </row>
    <row r="53" spans="1:42" ht="14.25" customHeight="1" x14ac:dyDescent="0.2">
      <c r="A53" s="122" t="s">
        <v>20</v>
      </c>
      <c r="B53" s="123"/>
      <c r="C53" s="123"/>
      <c r="D53" s="123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7"/>
      <c r="AD53" s="141"/>
      <c r="AE53" s="142"/>
      <c r="AF53" s="142"/>
      <c r="AG53" s="142"/>
      <c r="AH53" s="142"/>
      <c r="AI53" s="142"/>
      <c r="AJ53" s="142"/>
      <c r="AK53" s="142"/>
      <c r="AL53" s="142"/>
      <c r="AM53" s="143"/>
      <c r="AN53" s="119"/>
      <c r="AO53" s="119"/>
      <c r="AP53" s="119"/>
    </row>
    <row r="54" spans="1:42" ht="14.25" customHeight="1" x14ac:dyDescent="0.2">
      <c r="A54" s="124"/>
      <c r="B54" s="125"/>
      <c r="C54" s="125"/>
      <c r="D54" s="125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9"/>
      <c r="AD54" s="144"/>
      <c r="AE54" s="128"/>
      <c r="AF54" s="128"/>
      <c r="AG54" s="128"/>
      <c r="AH54" s="128"/>
      <c r="AI54" s="128"/>
      <c r="AJ54" s="128"/>
      <c r="AK54" s="128"/>
      <c r="AL54" s="128"/>
      <c r="AM54" s="129"/>
      <c r="AN54" s="119"/>
      <c r="AO54" s="119"/>
      <c r="AP54" s="119"/>
    </row>
    <row r="55" spans="1:42" x14ac:dyDescent="0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</row>
    <row r="56" spans="1:42" x14ac:dyDescent="0.2">
      <c r="A56" s="54" t="s">
        <v>95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</row>
    <row r="57" spans="1:42" x14ac:dyDescent="0.2">
      <c r="A57" s="107" t="s">
        <v>96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</row>
    <row r="58" spans="1:42" x14ac:dyDescent="0.2">
      <c r="A58" s="108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10"/>
    </row>
    <row r="59" spans="1:42" x14ac:dyDescent="0.2">
      <c r="A59" s="111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3"/>
    </row>
    <row r="60" spans="1:42" x14ac:dyDescent="0.2">
      <c r="A60" s="111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3"/>
    </row>
    <row r="61" spans="1:42" x14ac:dyDescent="0.2">
      <c r="A61" s="111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3"/>
    </row>
    <row r="62" spans="1:42" x14ac:dyDescent="0.2">
      <c r="A62" s="114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6"/>
    </row>
  </sheetData>
  <mergeCells count="162">
    <mergeCell ref="W5:AA5"/>
    <mergeCell ref="AB5:AH5"/>
    <mergeCell ref="AJ5:AP5"/>
    <mergeCell ref="W6:AA6"/>
    <mergeCell ref="AB6:AH6"/>
    <mergeCell ref="AJ6:AP6"/>
    <mergeCell ref="A1:AP1"/>
    <mergeCell ref="A4:D4"/>
    <mergeCell ref="E4:M4"/>
    <mergeCell ref="AG4:AI4"/>
    <mergeCell ref="AJ4:AP4"/>
    <mergeCell ref="A12:K12"/>
    <mergeCell ref="L12:AP12"/>
    <mergeCell ref="A14:T15"/>
    <mergeCell ref="U14:W15"/>
    <mergeCell ref="X14:AC15"/>
    <mergeCell ref="AD14:AM15"/>
    <mergeCell ref="AN14:AP15"/>
    <mergeCell ref="A7:G7"/>
    <mergeCell ref="H7:Q7"/>
    <mergeCell ref="W7:AC7"/>
    <mergeCell ref="AD7:AI7"/>
    <mergeCell ref="T9:AO9"/>
    <mergeCell ref="A10:H10"/>
    <mergeCell ref="I10:R10"/>
    <mergeCell ref="T10:Y10"/>
    <mergeCell ref="Z10:AK10"/>
    <mergeCell ref="AJ7:AP7"/>
    <mergeCell ref="A19:T19"/>
    <mergeCell ref="U19:W19"/>
    <mergeCell ref="X19:AC19"/>
    <mergeCell ref="AN19:AP19"/>
    <mergeCell ref="A20:T20"/>
    <mergeCell ref="U20:W20"/>
    <mergeCell ref="X20:AC20"/>
    <mergeCell ref="AN20:AP20"/>
    <mergeCell ref="A16:AP16"/>
    <mergeCell ref="A17:T17"/>
    <mergeCell ref="U17:W17"/>
    <mergeCell ref="X17:AC17"/>
    <mergeCell ref="AD17:AM26"/>
    <mergeCell ref="AN17:AP17"/>
    <mergeCell ref="A18:T18"/>
    <mergeCell ref="U18:W18"/>
    <mergeCell ref="X18:AC18"/>
    <mergeCell ref="AN18:AP18"/>
    <mergeCell ref="A23:T23"/>
    <mergeCell ref="U23:W23"/>
    <mergeCell ref="X23:AC23"/>
    <mergeCell ref="AN23:AP23"/>
    <mergeCell ref="A24:T24"/>
    <mergeCell ref="U24:W24"/>
    <mergeCell ref="X24:AC24"/>
    <mergeCell ref="AN24:AP24"/>
    <mergeCell ref="A21:T21"/>
    <mergeCell ref="U21:W21"/>
    <mergeCell ref="X21:AC21"/>
    <mergeCell ref="AN21:AP21"/>
    <mergeCell ref="A22:T22"/>
    <mergeCell ref="U22:W22"/>
    <mergeCell ref="X22:AC22"/>
    <mergeCell ref="AN22:AP22"/>
    <mergeCell ref="A25:D26"/>
    <mergeCell ref="E25:AC26"/>
    <mergeCell ref="AN25:AP25"/>
    <mergeCell ref="AN26:AP26"/>
    <mergeCell ref="A27:AP27"/>
    <mergeCell ref="A28:T28"/>
    <mergeCell ref="U28:W28"/>
    <mergeCell ref="X28:AC28"/>
    <mergeCell ref="AD28:AM34"/>
    <mergeCell ref="AN28:AP28"/>
    <mergeCell ref="A31:T31"/>
    <mergeCell ref="U31:W31"/>
    <mergeCell ref="X31:AC31"/>
    <mergeCell ref="AN31:AP31"/>
    <mergeCell ref="A32:T32"/>
    <mergeCell ref="U32:W32"/>
    <mergeCell ref="X32:AC32"/>
    <mergeCell ref="AN32:AP32"/>
    <mergeCell ref="A29:T29"/>
    <mergeCell ref="U29:W29"/>
    <mergeCell ref="X29:AC29"/>
    <mergeCell ref="AN29:AP29"/>
    <mergeCell ref="A30:T30"/>
    <mergeCell ref="U30:W30"/>
    <mergeCell ref="X30:AC30"/>
    <mergeCell ref="AN30:AP30"/>
    <mergeCell ref="A37:T37"/>
    <mergeCell ref="U37:W37"/>
    <mergeCell ref="X37:AC37"/>
    <mergeCell ref="AN37:AP37"/>
    <mergeCell ref="A38:T38"/>
    <mergeCell ref="U38:W38"/>
    <mergeCell ref="X38:AC38"/>
    <mergeCell ref="AN38:AP38"/>
    <mergeCell ref="A33:D34"/>
    <mergeCell ref="E33:AC34"/>
    <mergeCell ref="AN33:AP33"/>
    <mergeCell ref="AN34:AP34"/>
    <mergeCell ref="A35:AP35"/>
    <mergeCell ref="A36:T36"/>
    <mergeCell ref="U36:W36"/>
    <mergeCell ref="X36:AC36"/>
    <mergeCell ref="AD36:AM44"/>
    <mergeCell ref="AN36:AP36"/>
    <mergeCell ref="A41:T41"/>
    <mergeCell ref="U41:W41"/>
    <mergeCell ref="X41:AC41"/>
    <mergeCell ref="AN41:AP41"/>
    <mergeCell ref="A42:T42"/>
    <mergeCell ref="U42:W42"/>
    <mergeCell ref="X42:AC42"/>
    <mergeCell ref="AN42:AP42"/>
    <mergeCell ref="A39:T39"/>
    <mergeCell ref="U39:W39"/>
    <mergeCell ref="X39:AC39"/>
    <mergeCell ref="AN39:AP39"/>
    <mergeCell ref="A40:T40"/>
    <mergeCell ref="U40:W40"/>
    <mergeCell ref="X40:AC40"/>
    <mergeCell ref="AN40:AP40"/>
    <mergeCell ref="A47:T47"/>
    <mergeCell ref="U47:W47"/>
    <mergeCell ref="X47:AC47"/>
    <mergeCell ref="AN47:AP47"/>
    <mergeCell ref="A48:T48"/>
    <mergeCell ref="U48:W48"/>
    <mergeCell ref="X48:AC48"/>
    <mergeCell ref="AN48:AP48"/>
    <mergeCell ref="A43:D44"/>
    <mergeCell ref="E43:AC44"/>
    <mergeCell ref="AN43:AP43"/>
    <mergeCell ref="AN44:AP44"/>
    <mergeCell ref="A45:AP45"/>
    <mergeCell ref="A46:T46"/>
    <mergeCell ref="U46:W46"/>
    <mergeCell ref="X46:AC46"/>
    <mergeCell ref="AD46:AM54"/>
    <mergeCell ref="AN46:AP46"/>
    <mergeCell ref="A49:T49"/>
    <mergeCell ref="U49:W49"/>
    <mergeCell ref="X49:AC49"/>
    <mergeCell ref="AN49:AP49"/>
    <mergeCell ref="O50:T50"/>
    <mergeCell ref="U50:W50"/>
    <mergeCell ref="X50:AC50"/>
    <mergeCell ref="AN50:AP50"/>
    <mergeCell ref="A57:AP57"/>
    <mergeCell ref="A58:AP62"/>
    <mergeCell ref="AN51:AP51"/>
    <mergeCell ref="A52:AC52"/>
    <mergeCell ref="AN52:AP52"/>
    <mergeCell ref="A53:D54"/>
    <mergeCell ref="E53:AC54"/>
    <mergeCell ref="AN53:AP53"/>
    <mergeCell ref="AN54:AP54"/>
    <mergeCell ref="C50:E50"/>
    <mergeCell ref="J50:L50"/>
    <mergeCell ref="X51:AC51"/>
    <mergeCell ref="U51:W51"/>
    <mergeCell ref="A51:T51"/>
  </mergeCells>
  <phoneticPr fontId="3"/>
  <dataValidations count="1">
    <dataValidation type="list" allowBlank="1" showInputMessage="1" showErrorMessage="1" sqref="AN17:AP24 U46:W49 U36:W42 U28:W32 U17:W24 AN28:AP32 AN36:AP42 AN46:AP49">
      <formula1>"はい,いいえ"</formula1>
    </dataValidation>
  </dataValidations>
  <pageMargins left="0.31496062992125984" right="3.937007874015748E-2" top="0.35433070866141736" bottom="0.15748031496062992" header="0.31496062992125984" footer="0.31496062992125984"/>
  <pageSetup paperSize="9" fitToHeight="0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28</xdr:col>
                    <xdr:colOff>0</xdr:colOff>
                    <xdr:row>1</xdr:row>
                    <xdr:rowOff>160020</xdr:rowOff>
                  </from>
                  <to>
                    <xdr:col>29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33</xdr:col>
                    <xdr:colOff>0</xdr:colOff>
                    <xdr:row>1</xdr:row>
                    <xdr:rowOff>160020</xdr:rowOff>
                  </from>
                  <to>
                    <xdr:col>34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3</xdr:row>
                    <xdr:rowOff>0</xdr:rowOff>
                  </from>
                  <to>
                    <xdr:col>24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27</xdr:col>
                    <xdr:colOff>0</xdr:colOff>
                    <xdr:row>3</xdr:row>
                    <xdr:rowOff>0</xdr:rowOff>
                  </from>
                  <to>
                    <xdr:col>28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22</xdr:col>
                    <xdr:colOff>68580</xdr:colOff>
                    <xdr:row>6</xdr:row>
                    <xdr:rowOff>0</xdr:rowOff>
                  </from>
                  <to>
                    <xdr:col>23</xdr:col>
                    <xdr:colOff>68580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29</xdr:col>
                    <xdr:colOff>45720</xdr:colOff>
                    <xdr:row>6</xdr:row>
                    <xdr:rowOff>0</xdr:rowOff>
                  </from>
                  <to>
                    <xdr:col>30</xdr:col>
                    <xdr:colOff>45720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35</xdr:col>
                    <xdr:colOff>160020</xdr:colOff>
                    <xdr:row>6</xdr:row>
                    <xdr:rowOff>0</xdr:rowOff>
                  </from>
                  <to>
                    <xdr:col>36</xdr:col>
                    <xdr:colOff>160020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R62"/>
  <sheetViews>
    <sheetView zoomScaleNormal="100" workbookViewId="0">
      <selection activeCell="S56" sqref="S56:U56"/>
    </sheetView>
  </sheetViews>
  <sheetFormatPr defaultColWidth="2.33203125" defaultRowHeight="13.2" x14ac:dyDescent="0.2"/>
  <cols>
    <col min="15" max="15" width="2.21875" customWidth="1"/>
  </cols>
  <sheetData>
    <row r="1" spans="1:70" ht="15.9" customHeight="1" thickBot="1" x14ac:dyDescent="0.25">
      <c r="A1" s="171" t="s">
        <v>33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x14ac:dyDescent="0.2">
      <c r="A2" s="187" t="s">
        <v>34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 t="s">
        <v>15</v>
      </c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91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</row>
    <row r="3" spans="1:70" ht="13.8" thickBot="1" x14ac:dyDescent="0.25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2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</row>
    <row r="4" spans="1:70" ht="15" customHeight="1" x14ac:dyDescent="0.2">
      <c r="A4" s="193" t="s">
        <v>16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5"/>
      <c r="S4" s="59" t="str">
        <f>IF(COUNTIF(①!X17:AC50,"*運動機能低下*"),"☑","□")</f>
        <v>□</v>
      </c>
      <c r="T4" s="300" t="s">
        <v>106</v>
      </c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1"/>
      <c r="AM4" s="196" t="s">
        <v>17</v>
      </c>
      <c r="AN4" s="196"/>
      <c r="AO4" s="196"/>
      <c r="AP4" s="197"/>
      <c r="AQ4" s="18"/>
      <c r="AR4" s="18"/>
      <c r="AS4" s="18"/>
      <c r="AT4" s="18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20"/>
      <c r="BP4" s="20"/>
      <c r="BQ4" s="20"/>
      <c r="BR4" s="20"/>
    </row>
    <row r="5" spans="1:70" x14ac:dyDescent="0.2">
      <c r="A5" s="198" t="str">
        <f>IF(S4="☑","どうして転倒しやすい状況なのですか"," ")</f>
        <v xml:space="preserve"> 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200"/>
      <c r="AM5" s="179"/>
      <c r="AN5" s="180"/>
      <c r="AO5" s="180"/>
      <c r="AP5" s="181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20"/>
      <c r="BP5" s="20"/>
      <c r="BQ5" s="20"/>
      <c r="BR5" s="20"/>
    </row>
    <row r="6" spans="1:70" x14ac:dyDescent="0.2">
      <c r="A6" s="201" t="s">
        <v>18</v>
      </c>
      <c r="B6" s="202"/>
      <c r="C6" s="207" t="str">
        <f>IF(S4="☑","筋力や体力が落ちた"," ")</f>
        <v xml:space="preserve"> 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06"/>
      <c r="T6" s="106"/>
      <c r="U6" s="106"/>
      <c r="V6" s="208" t="str">
        <f>IF(S6="はい","普段の生活に自分に合った運動を取り入れたい"," ")</f>
        <v xml:space="preserve"> </v>
      </c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200"/>
      <c r="AM6" s="175" t="str">
        <f>IF(S6="はい","運動と移動"," ")</f>
        <v xml:space="preserve"> </v>
      </c>
      <c r="AN6" s="176"/>
      <c r="AO6" s="176"/>
      <c r="AP6" s="177"/>
      <c r="AQ6" s="21"/>
      <c r="AR6" s="21"/>
      <c r="AS6" s="22"/>
      <c r="AT6" s="22"/>
      <c r="AU6" s="20"/>
      <c r="AV6" s="20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20"/>
      <c r="BP6" s="20"/>
      <c r="BQ6" s="20"/>
      <c r="BR6" s="20"/>
    </row>
    <row r="7" spans="1:70" x14ac:dyDescent="0.2">
      <c r="A7" s="203"/>
      <c r="B7" s="204"/>
      <c r="C7" s="207" t="str">
        <f>IF(S4="☑","日頃運動していない"," ")</f>
        <v xml:space="preserve"> 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06"/>
      <c r="T7" s="106"/>
      <c r="U7" s="106"/>
      <c r="V7" s="208" t="str">
        <f>IF(S7="はい","定期的に運動をしたい、続けたい"," ")</f>
        <v xml:space="preserve"> </v>
      </c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200"/>
      <c r="AM7" s="175" t="str">
        <f>IF(S7="はい","運動と移動"," ")</f>
        <v xml:space="preserve"> </v>
      </c>
      <c r="AN7" s="176"/>
      <c r="AO7" s="176"/>
      <c r="AP7" s="177"/>
      <c r="AQ7" s="21"/>
      <c r="AR7" s="21"/>
      <c r="AS7" s="22"/>
      <c r="AT7" s="22"/>
      <c r="AU7" s="19"/>
      <c r="AV7" s="20"/>
      <c r="AW7" s="20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20"/>
      <c r="BP7" s="20"/>
      <c r="BQ7" s="20"/>
      <c r="BR7" s="20"/>
    </row>
    <row r="8" spans="1:70" x14ac:dyDescent="0.2">
      <c r="A8" s="203"/>
      <c r="B8" s="204"/>
      <c r="C8" s="207" t="str">
        <f>IF(S4="☑","段差など転びやすい場所がある"," ")</f>
        <v xml:space="preserve"> 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06"/>
      <c r="T8" s="106"/>
      <c r="U8" s="106"/>
      <c r="V8" s="306" t="str">
        <f>IF(S8="はい","転倒しない生活環境が作りたい"," ")</f>
        <v xml:space="preserve"> </v>
      </c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8"/>
      <c r="AM8" s="175" t="str">
        <f>IF(S8="はい","運動と移動"," ")</f>
        <v xml:space="preserve"> </v>
      </c>
      <c r="AN8" s="176"/>
      <c r="AO8" s="176"/>
      <c r="AP8" s="177"/>
      <c r="AQ8" s="21"/>
      <c r="AR8" s="21"/>
      <c r="AS8" s="22"/>
      <c r="AT8" s="22"/>
      <c r="AU8" s="19"/>
      <c r="AV8" s="20"/>
      <c r="AW8" s="20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20"/>
      <c r="BP8" s="20"/>
      <c r="BQ8" s="20"/>
      <c r="BR8" s="20"/>
    </row>
    <row r="9" spans="1:70" ht="15.9" customHeight="1" x14ac:dyDescent="0.2">
      <c r="A9" s="203"/>
      <c r="B9" s="204"/>
      <c r="C9" s="212" t="s">
        <v>20</v>
      </c>
      <c r="D9" s="212"/>
      <c r="E9" s="212"/>
      <c r="F9" s="212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5"/>
      <c r="AM9" s="179"/>
      <c r="AN9" s="180"/>
      <c r="AO9" s="180"/>
      <c r="AP9" s="181"/>
      <c r="AQ9" s="21"/>
      <c r="AR9" s="21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0"/>
      <c r="BP9" s="20"/>
      <c r="BQ9" s="20"/>
      <c r="BR9" s="20"/>
    </row>
    <row r="10" spans="1:70" ht="15.9" customHeight="1" thickBot="1" x14ac:dyDescent="0.25">
      <c r="A10" s="205"/>
      <c r="B10" s="206"/>
      <c r="C10" s="213"/>
      <c r="D10" s="213"/>
      <c r="E10" s="213"/>
      <c r="F10" s="213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7"/>
      <c r="AM10" s="182"/>
      <c r="AN10" s="183"/>
      <c r="AO10" s="183"/>
      <c r="AP10" s="184"/>
      <c r="AQ10" s="21"/>
      <c r="AR10" s="21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0"/>
      <c r="BP10" s="20"/>
      <c r="BQ10" s="20"/>
      <c r="BR10" s="20"/>
    </row>
    <row r="11" spans="1:70" ht="15" customHeight="1" x14ac:dyDescent="0.2">
      <c r="A11" s="219" t="s">
        <v>21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1"/>
      <c r="S11" s="59" t="str">
        <f>IF(COUNTIF(①!X17:AC50,"*閉じこもり予防*"),"☑","□")</f>
        <v>□</v>
      </c>
      <c r="T11" s="300" t="s">
        <v>105</v>
      </c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1"/>
      <c r="AM11" s="222"/>
      <c r="AN11" s="223"/>
      <c r="AO11" s="223"/>
      <c r="AP11" s="224"/>
      <c r="AQ11" s="18"/>
      <c r="AR11" s="18"/>
      <c r="AS11" s="18"/>
      <c r="AT11" s="18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20"/>
      <c r="BP11" s="20"/>
      <c r="BQ11" s="20"/>
      <c r="BR11" s="20"/>
    </row>
    <row r="12" spans="1:70" x14ac:dyDescent="0.2">
      <c r="A12" s="225" t="str">
        <f>IF(S11="☑","どうして閉じこもりやすい生活になったのでしょうか"," ")</f>
        <v xml:space="preserve"> 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7"/>
      <c r="AM12" s="179"/>
      <c r="AN12" s="180"/>
      <c r="AO12" s="180"/>
      <c r="AP12" s="181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20"/>
      <c r="BP12" s="20"/>
      <c r="BQ12" s="20"/>
      <c r="BR12" s="20"/>
    </row>
    <row r="13" spans="1:70" x14ac:dyDescent="0.2">
      <c r="A13" s="201" t="s">
        <v>22</v>
      </c>
      <c r="B13" s="202"/>
      <c r="C13" s="207" t="str">
        <f>IF(S11="☑","筋力や体力が落ちた"," ")</f>
        <v xml:space="preserve"> 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06"/>
      <c r="T13" s="106"/>
      <c r="U13" s="106"/>
      <c r="V13" s="208" t="str">
        <f>IF(S13="はい","普段の生活に自分に合った運動を取り入れたい"," ")</f>
        <v xml:space="preserve"> 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200"/>
      <c r="AM13" s="175" t="str">
        <f>IF(S13="はい","運動と移動"," ")</f>
        <v xml:space="preserve"> </v>
      </c>
      <c r="AN13" s="176"/>
      <c r="AO13" s="176"/>
      <c r="AP13" s="177"/>
      <c r="AQ13" s="24"/>
      <c r="AR13" s="24"/>
      <c r="AS13" s="22"/>
      <c r="AT13" s="22"/>
      <c r="AU13" s="20"/>
      <c r="AV13" s="20"/>
      <c r="AW13" s="20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20"/>
      <c r="BP13" s="20"/>
      <c r="BQ13" s="20"/>
      <c r="BR13" s="20"/>
    </row>
    <row r="14" spans="1:70" x14ac:dyDescent="0.2">
      <c r="A14" s="203"/>
      <c r="B14" s="204"/>
      <c r="C14" s="218" t="str">
        <f>IF(S11="☑","病気や気になる症状があるため外出を控えてしまう"," ")</f>
        <v xml:space="preserve"> </v>
      </c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106"/>
      <c r="T14" s="106"/>
      <c r="U14" s="106"/>
      <c r="V14" s="208" t="str">
        <f>IF(S14="はい","病気や症状を軽快したい"," ")</f>
        <v xml:space="preserve"> </v>
      </c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200"/>
      <c r="AM14" s="175" t="str">
        <f>IF(S14="はい","健康管理"," ")</f>
        <v xml:space="preserve"> </v>
      </c>
      <c r="AN14" s="176"/>
      <c r="AO14" s="176"/>
      <c r="AP14" s="177"/>
      <c r="AQ14" s="24"/>
      <c r="AR14" s="24"/>
      <c r="AS14" s="22"/>
      <c r="AT14" s="22"/>
      <c r="AU14" s="20"/>
      <c r="AV14" s="20"/>
      <c r="AW14" s="20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20"/>
      <c r="BP14" s="20"/>
      <c r="BQ14" s="20"/>
      <c r="BR14" s="20"/>
    </row>
    <row r="15" spans="1:70" x14ac:dyDescent="0.2">
      <c r="A15" s="203"/>
      <c r="B15" s="204"/>
      <c r="C15" s="178" t="str">
        <f>IF(S11="☑","行くところがないため"," ")</f>
        <v xml:space="preserve"> </v>
      </c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06"/>
      <c r="T15" s="106"/>
      <c r="U15" s="106"/>
      <c r="V15" s="208" t="str">
        <f>IF(S15="はい","定期的に通える場所を作りたい"," ")</f>
        <v xml:space="preserve"> </v>
      </c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200"/>
      <c r="AM15" s="175" t="str">
        <f>IF(S15="はい","社会参加"," ")</f>
        <v xml:space="preserve"> </v>
      </c>
      <c r="AN15" s="176"/>
      <c r="AO15" s="176"/>
      <c r="AP15" s="177"/>
      <c r="AQ15" s="24"/>
      <c r="AR15" s="24"/>
      <c r="AS15" s="22"/>
      <c r="AT15" s="22"/>
      <c r="AU15" s="20"/>
      <c r="AV15" s="20"/>
      <c r="AW15" s="20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20"/>
      <c r="BP15" s="20"/>
      <c r="BQ15" s="20"/>
      <c r="BR15" s="20"/>
    </row>
    <row r="16" spans="1:70" x14ac:dyDescent="0.2">
      <c r="A16" s="203"/>
      <c r="B16" s="204"/>
      <c r="C16" s="178" t="str">
        <f>IF(S11="☑","外出したいと思わないため"," ")</f>
        <v xml:space="preserve"> </v>
      </c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06"/>
      <c r="T16" s="106"/>
      <c r="U16" s="106"/>
      <c r="V16" s="208" t="str">
        <f>IF(S16="はい","外出の回数を増やしたい"," ")</f>
        <v xml:space="preserve"> </v>
      </c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200"/>
      <c r="AM16" s="175" t="str">
        <f>IF(S16="はい","社会参加"," ")</f>
        <v xml:space="preserve"> </v>
      </c>
      <c r="AN16" s="176"/>
      <c r="AO16" s="176"/>
      <c r="AP16" s="177"/>
      <c r="AQ16" s="24"/>
      <c r="AR16" s="24"/>
      <c r="AS16" s="22"/>
      <c r="AT16" s="22"/>
      <c r="AU16" s="20"/>
      <c r="AV16" s="20"/>
      <c r="AW16" s="20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20"/>
      <c r="BP16" s="20"/>
      <c r="BQ16" s="20"/>
      <c r="BR16" s="20"/>
    </row>
    <row r="17" spans="1:70" ht="15.9" customHeight="1" x14ac:dyDescent="0.2">
      <c r="A17" s="203"/>
      <c r="B17" s="228"/>
      <c r="C17" s="122" t="s">
        <v>20</v>
      </c>
      <c r="D17" s="123"/>
      <c r="E17" s="123"/>
      <c r="F17" s="123"/>
      <c r="G17" s="214" t="s">
        <v>100</v>
      </c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1"/>
      <c r="AM17" s="179"/>
      <c r="AN17" s="180"/>
      <c r="AO17" s="180"/>
      <c r="AP17" s="181"/>
      <c r="AQ17" s="24"/>
      <c r="AR17" s="24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0"/>
      <c r="BP17" s="20"/>
      <c r="BQ17" s="20"/>
      <c r="BR17" s="20"/>
    </row>
    <row r="18" spans="1:70" ht="15.9" customHeight="1" thickBot="1" x14ac:dyDescent="0.25">
      <c r="A18" s="205"/>
      <c r="B18" s="229"/>
      <c r="C18" s="185"/>
      <c r="D18" s="186"/>
      <c r="E18" s="186"/>
      <c r="F18" s="186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3"/>
      <c r="AM18" s="182"/>
      <c r="AN18" s="183"/>
      <c r="AO18" s="183"/>
      <c r="AP18" s="184"/>
      <c r="AQ18" s="24"/>
      <c r="AR18" s="24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0"/>
      <c r="BP18" s="20"/>
      <c r="BQ18" s="20"/>
      <c r="BR18" s="20"/>
    </row>
    <row r="19" spans="1:70" ht="15" customHeight="1" x14ac:dyDescent="0.2">
      <c r="A19" s="193" t="s">
        <v>25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5"/>
      <c r="S19" s="59" t="str">
        <f>IF(COUNTIF(①!X17:AC50,"*生活機能低下*"),"☑","□")</f>
        <v>□</v>
      </c>
      <c r="T19" s="300" t="s">
        <v>105</v>
      </c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1"/>
      <c r="AM19" s="237"/>
      <c r="AN19" s="238"/>
      <c r="AO19" s="238"/>
      <c r="AP19" s="239"/>
      <c r="AQ19" s="18"/>
      <c r="AR19" s="18"/>
      <c r="AS19" s="18"/>
      <c r="AT19" s="18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20"/>
      <c r="BP19" s="20"/>
      <c r="BQ19" s="20"/>
      <c r="BR19" s="20"/>
    </row>
    <row r="20" spans="1:70" x14ac:dyDescent="0.2">
      <c r="A20" s="225" t="str">
        <f>IF(S19="☑","どうして生活機能低下を起こしやすい生活なのでしょうか"," ")</f>
        <v xml:space="preserve"> 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179"/>
      <c r="AN20" s="180"/>
      <c r="AO20" s="180"/>
      <c r="AP20" s="181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20"/>
      <c r="BP20" s="20"/>
      <c r="BQ20" s="20"/>
      <c r="BR20" s="20"/>
    </row>
    <row r="21" spans="1:70" x14ac:dyDescent="0.2">
      <c r="A21" s="240" t="s">
        <v>22</v>
      </c>
      <c r="B21" s="240"/>
      <c r="C21" s="242" t="str">
        <f>IF(S19="☑","日中は家の中で座って過ごしている"," ")</f>
        <v xml:space="preserve"> </v>
      </c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106"/>
      <c r="T21" s="106"/>
      <c r="U21" s="106"/>
      <c r="V21" s="209" t="str">
        <f>IF(S21="はい","普段の生活に自分に合った運動を取り入れたい"," ")</f>
        <v xml:space="preserve"> </v>
      </c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175" t="str">
        <f>IF(S21="はい","運動と移動"," ")</f>
        <v xml:space="preserve"> </v>
      </c>
      <c r="AN21" s="176"/>
      <c r="AO21" s="176"/>
      <c r="AP21" s="177"/>
      <c r="AQ21" s="20"/>
      <c r="AR21" s="20"/>
      <c r="AS21" s="22"/>
      <c r="AT21" s="22"/>
      <c r="AU21" s="19"/>
      <c r="AV21" s="20"/>
      <c r="AW21" s="20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20"/>
      <c r="BP21" s="20"/>
      <c r="BQ21" s="20"/>
      <c r="BR21" s="20"/>
    </row>
    <row r="22" spans="1:70" x14ac:dyDescent="0.2">
      <c r="A22" s="240"/>
      <c r="B22" s="240"/>
      <c r="C22" s="291" t="str">
        <f>IF(S19="☑","家事が難しい、できなくなっている（何が？"," ")</f>
        <v xml:space="preserve"> </v>
      </c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302"/>
      <c r="P22" s="302"/>
      <c r="Q22" s="302"/>
      <c r="R22" s="60" t="str">
        <f>IF(S19="☑","）"," ")</f>
        <v xml:space="preserve"> </v>
      </c>
      <c r="S22" s="106"/>
      <c r="T22" s="106"/>
      <c r="U22" s="106"/>
      <c r="V22" s="209" t="str">
        <f>IF(S22="はい","必要な支援を受けながら家事に取り組みたい"," ")</f>
        <v xml:space="preserve"> </v>
      </c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175" t="str">
        <f>IF(S22="はい","家庭生活"," ")</f>
        <v xml:space="preserve"> </v>
      </c>
      <c r="AN22" s="176"/>
      <c r="AO22" s="176"/>
      <c r="AP22" s="177"/>
      <c r="AQ22" s="20"/>
      <c r="AR22" s="20"/>
      <c r="AS22" s="22"/>
      <c r="AT22" s="22"/>
      <c r="AU22" s="19"/>
      <c r="AV22" s="20"/>
      <c r="AW22" s="20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20"/>
      <c r="BP22" s="20"/>
      <c r="BQ22" s="20"/>
      <c r="BR22" s="20"/>
    </row>
    <row r="23" spans="1:70" x14ac:dyDescent="0.2">
      <c r="A23" s="240"/>
      <c r="B23" s="240"/>
      <c r="C23" s="210" t="str">
        <f>IF(S19="☑","生活リズムが乱れている"," ")</f>
        <v xml:space="preserve"> </v>
      </c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76"/>
      <c r="T23" s="277"/>
      <c r="U23" s="278"/>
      <c r="V23" s="243" t="str">
        <f>IF(S23="はい","起床や食事時間を決め、規則正しい生活をしたい"," ")</f>
        <v xml:space="preserve"> </v>
      </c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175" t="str">
        <f>IF(S23="はい","家庭生活"," ")</f>
        <v xml:space="preserve"> </v>
      </c>
      <c r="AN23" s="176"/>
      <c r="AO23" s="176"/>
      <c r="AP23" s="177"/>
      <c r="AQ23" s="20"/>
      <c r="AR23" s="20"/>
      <c r="AS23" s="22"/>
      <c r="AT23" s="22"/>
      <c r="AU23" s="19"/>
      <c r="AV23" s="20"/>
      <c r="AW23" s="20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20"/>
      <c r="BP23" s="20"/>
      <c r="BQ23" s="20"/>
      <c r="BR23" s="20"/>
    </row>
    <row r="24" spans="1:70" x14ac:dyDescent="0.2">
      <c r="A24" s="240"/>
      <c r="B24" s="240"/>
      <c r="C24" s="210" t="str">
        <f>IF(S19="☑","病気や気になる症状がある"," ")</f>
        <v xml:space="preserve"> </v>
      </c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106"/>
      <c r="T24" s="106"/>
      <c r="U24" s="106"/>
      <c r="V24" s="243" t="str">
        <f>IF(S24="はい","病気や症状を軽快したい"," ")</f>
        <v xml:space="preserve"> </v>
      </c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175" t="str">
        <f>IF(S24="はい","健康管理"," ")</f>
        <v xml:space="preserve"> </v>
      </c>
      <c r="AN24" s="176"/>
      <c r="AO24" s="176"/>
      <c r="AP24" s="177"/>
      <c r="AQ24" s="20"/>
      <c r="AR24" s="20"/>
      <c r="AS24" s="22"/>
      <c r="AT24" s="22"/>
      <c r="AU24" s="20"/>
      <c r="AV24" s="20"/>
      <c r="AW24" s="20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20"/>
      <c r="BP24" s="20"/>
      <c r="BQ24" s="20"/>
      <c r="BR24" s="20"/>
    </row>
    <row r="25" spans="1:70" ht="15.9" customHeight="1" x14ac:dyDescent="0.2">
      <c r="A25" s="240"/>
      <c r="B25" s="240"/>
      <c r="C25" s="122" t="s">
        <v>20</v>
      </c>
      <c r="D25" s="123"/>
      <c r="E25" s="123"/>
      <c r="F25" s="123"/>
      <c r="G25" s="214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1"/>
      <c r="AM25" s="179"/>
      <c r="AN25" s="180"/>
      <c r="AO25" s="180"/>
      <c r="AP25" s="181"/>
      <c r="AQ25" s="20"/>
      <c r="AR25" s="20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0"/>
      <c r="BP25" s="20"/>
      <c r="BQ25" s="20"/>
      <c r="BR25" s="20"/>
    </row>
    <row r="26" spans="1:70" ht="15.9" customHeight="1" thickBot="1" x14ac:dyDescent="0.25">
      <c r="A26" s="241"/>
      <c r="B26" s="241"/>
      <c r="C26" s="185"/>
      <c r="D26" s="186"/>
      <c r="E26" s="186"/>
      <c r="F26" s="186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3"/>
      <c r="AM26" s="179"/>
      <c r="AN26" s="180"/>
      <c r="AO26" s="180"/>
      <c r="AP26" s="181"/>
      <c r="AQ26" s="20"/>
      <c r="AR26" s="20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0"/>
      <c r="BP26" s="20"/>
      <c r="BQ26" s="20"/>
      <c r="BR26" s="20"/>
    </row>
    <row r="27" spans="1:70" ht="15" customHeight="1" x14ac:dyDescent="0.2">
      <c r="A27" s="193" t="s">
        <v>99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5"/>
      <c r="S27" s="59" t="str">
        <f>IF(COUNTIF(①!X17:AC50,"*口腔ケア*"),"☑","□")</f>
        <v>□</v>
      </c>
      <c r="T27" s="300" t="s">
        <v>105</v>
      </c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0"/>
      <c r="AJ27" s="300"/>
      <c r="AK27" s="300"/>
      <c r="AL27" s="301"/>
      <c r="AM27" s="237"/>
      <c r="AN27" s="238"/>
      <c r="AO27" s="238"/>
      <c r="AP27" s="239"/>
      <c r="AQ27" s="18"/>
      <c r="AR27" s="18"/>
      <c r="AS27" s="18"/>
      <c r="AT27" s="18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20"/>
      <c r="BP27" s="20"/>
      <c r="BQ27" s="20"/>
      <c r="BR27" s="20"/>
    </row>
    <row r="28" spans="1:70" x14ac:dyDescent="0.2">
      <c r="A28" s="225" t="str">
        <f>IF(S27="☑","どうして食べたり飲んだりしにくいのでしょうか"," ")</f>
        <v xml:space="preserve"> 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7"/>
      <c r="AM28" s="179"/>
      <c r="AN28" s="180"/>
      <c r="AO28" s="180"/>
      <c r="AP28" s="181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20"/>
      <c r="BP28" s="20"/>
      <c r="BQ28" s="20"/>
      <c r="BR28" s="20"/>
    </row>
    <row r="29" spans="1:70" x14ac:dyDescent="0.2">
      <c r="A29" s="201" t="s">
        <v>28</v>
      </c>
      <c r="B29" s="202"/>
      <c r="C29" s="178" t="str">
        <f>IF(S27="☑","虫歯・歯周疾患がある"," ")</f>
        <v xml:space="preserve"> 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06"/>
      <c r="T29" s="106"/>
      <c r="U29" s="106"/>
      <c r="V29" s="234" t="str">
        <f>IF(S29="はい","歯科受診をしたい"," ")</f>
        <v xml:space="preserve"> </v>
      </c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6"/>
      <c r="AM29" s="175" t="str">
        <f>IF(S29="はい","健康管理"," ")</f>
        <v xml:space="preserve"> </v>
      </c>
      <c r="AN29" s="176"/>
      <c r="AO29" s="176"/>
      <c r="AP29" s="177"/>
      <c r="AQ29" s="21"/>
      <c r="AR29" s="21"/>
      <c r="AS29" s="22"/>
      <c r="AT29" s="22"/>
      <c r="AU29" s="20"/>
      <c r="AV29" s="20"/>
      <c r="AW29" s="20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20"/>
      <c r="BP29" s="20"/>
      <c r="BQ29" s="20"/>
      <c r="BR29" s="20"/>
    </row>
    <row r="30" spans="1:70" x14ac:dyDescent="0.2">
      <c r="A30" s="203"/>
      <c r="B30" s="204"/>
      <c r="C30" s="178" t="str">
        <f>IF(S27="☑","歯がない・入れ歯が合わない"," ")</f>
        <v xml:space="preserve"> 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06"/>
      <c r="T30" s="106"/>
      <c r="U30" s="106"/>
      <c r="V30" s="234" t="str">
        <f>IF(S30="はい","歯科受診、口腔ケアに取り組みたい"," ")</f>
        <v xml:space="preserve"> </v>
      </c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6"/>
      <c r="AM30" s="175" t="str">
        <f>IF(S30="はい","健康管理"," ")</f>
        <v xml:space="preserve"> </v>
      </c>
      <c r="AN30" s="176"/>
      <c r="AO30" s="176"/>
      <c r="AP30" s="177"/>
      <c r="AQ30" s="21"/>
      <c r="AR30" s="21"/>
      <c r="AS30" s="22"/>
      <c r="AT30" s="22"/>
      <c r="AU30" s="20"/>
      <c r="AV30" s="20"/>
      <c r="AW30" s="20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20"/>
      <c r="BP30" s="20"/>
      <c r="BQ30" s="20"/>
      <c r="BR30" s="20"/>
    </row>
    <row r="31" spans="1:70" x14ac:dyDescent="0.2">
      <c r="A31" s="203"/>
      <c r="B31" s="204"/>
      <c r="C31" s="178" t="str">
        <f>IF(S27="☑","むせや食べこぼしがある"," ")</f>
        <v xml:space="preserve"> 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06"/>
      <c r="T31" s="106"/>
      <c r="U31" s="106"/>
      <c r="V31" s="303" t="str">
        <f>IF(S31="はい","口のストレッチに取り組み、楽しく、おいしく食べたい"," ")</f>
        <v xml:space="preserve"> </v>
      </c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5"/>
      <c r="AM31" s="175" t="str">
        <f>IF(S31="はい","健康管理"," ")</f>
        <v xml:space="preserve"> </v>
      </c>
      <c r="AN31" s="176"/>
      <c r="AO31" s="176"/>
      <c r="AP31" s="177"/>
      <c r="AQ31" s="21"/>
      <c r="AR31" s="21"/>
      <c r="AS31" s="22"/>
      <c r="AT31" s="22"/>
      <c r="AU31" s="20"/>
      <c r="AV31" s="20"/>
      <c r="AW31" s="20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20"/>
      <c r="BP31" s="20"/>
      <c r="BQ31" s="20"/>
      <c r="BR31" s="20"/>
    </row>
    <row r="32" spans="1:70" x14ac:dyDescent="0.2">
      <c r="A32" s="244"/>
      <c r="B32" s="245"/>
      <c r="C32" s="178" t="str">
        <f>IF(S27="☑","口が渇く"," ")</f>
        <v xml:space="preserve"> </v>
      </c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06"/>
      <c r="T32" s="106"/>
      <c r="U32" s="106"/>
      <c r="V32" s="257" t="str">
        <f>IF(S32="はい","口腔ケアに取り組みたい"," ")</f>
        <v xml:space="preserve"> </v>
      </c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7"/>
      <c r="AM32" s="175" t="str">
        <f>IF(S32="はい","健康管理"," ")</f>
        <v xml:space="preserve"> </v>
      </c>
      <c r="AN32" s="176"/>
      <c r="AO32" s="176"/>
      <c r="AP32" s="177"/>
      <c r="AQ32" s="21"/>
      <c r="AR32" s="21"/>
      <c r="AS32" s="22"/>
      <c r="AT32" s="22"/>
      <c r="AU32" s="20"/>
      <c r="AV32" s="20"/>
      <c r="AW32" s="20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20"/>
      <c r="BP32" s="20"/>
      <c r="BQ32" s="20"/>
      <c r="BR32" s="20"/>
    </row>
    <row r="33" spans="1:70" x14ac:dyDescent="0.2">
      <c r="A33" s="244"/>
      <c r="B33" s="245"/>
      <c r="C33" s="178" t="str">
        <f>IF(S27="☑","歯や入れ歯の手入れをしていない"," ")</f>
        <v xml:space="preserve"> </v>
      </c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06"/>
      <c r="T33" s="106"/>
      <c r="U33" s="106"/>
      <c r="V33" s="257" t="str">
        <f>IF(S33="はい","口腔ケアに取り組みたい"," ")</f>
        <v xml:space="preserve"> </v>
      </c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7"/>
      <c r="AM33" s="175" t="str">
        <f>IF(S33="はい","健康管理"," ")</f>
        <v xml:space="preserve"> </v>
      </c>
      <c r="AN33" s="176"/>
      <c r="AO33" s="176"/>
      <c r="AP33" s="177"/>
      <c r="AQ33" s="21"/>
      <c r="AR33" s="21"/>
      <c r="AS33" s="22"/>
      <c r="AT33" s="22"/>
      <c r="AU33" s="20"/>
      <c r="AV33" s="20"/>
      <c r="AW33" s="20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20"/>
      <c r="BP33" s="20"/>
      <c r="BQ33" s="20"/>
      <c r="BR33" s="20"/>
    </row>
    <row r="34" spans="1:70" ht="15.9" customHeight="1" x14ac:dyDescent="0.2">
      <c r="A34" s="244"/>
      <c r="B34" s="245"/>
      <c r="C34" s="212" t="s">
        <v>20</v>
      </c>
      <c r="D34" s="212"/>
      <c r="E34" s="212"/>
      <c r="F34" s="212"/>
      <c r="G34" s="249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1"/>
      <c r="AM34" s="179"/>
      <c r="AN34" s="180"/>
      <c r="AO34" s="180"/>
      <c r="AP34" s="181"/>
      <c r="AQ34" s="21"/>
      <c r="AR34" s="21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0"/>
      <c r="BP34" s="20"/>
      <c r="BQ34" s="20"/>
      <c r="BR34" s="20"/>
    </row>
    <row r="35" spans="1:70" ht="15.9" customHeight="1" thickBot="1" x14ac:dyDescent="0.25">
      <c r="A35" s="246"/>
      <c r="B35" s="247"/>
      <c r="C35" s="248"/>
      <c r="D35" s="248"/>
      <c r="E35" s="248"/>
      <c r="F35" s="248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3"/>
      <c r="AM35" s="254"/>
      <c r="AN35" s="255"/>
      <c r="AO35" s="255"/>
      <c r="AP35" s="256"/>
      <c r="AQ35" s="21"/>
      <c r="AR35" s="21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0"/>
      <c r="BP35" s="20"/>
      <c r="BQ35" s="20"/>
      <c r="BR35" s="20"/>
    </row>
    <row r="36" spans="1:70" ht="15" customHeight="1" x14ac:dyDescent="0.2">
      <c r="A36" s="193" t="s">
        <v>29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5"/>
      <c r="S36" s="59" t="str">
        <f>IF(COUNTIF(①!X17:AC50,"*うつ予防*"),"☑","□")</f>
        <v>□</v>
      </c>
      <c r="T36" s="300" t="s">
        <v>105</v>
      </c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300"/>
      <c r="AJ36" s="300"/>
      <c r="AK36" s="300"/>
      <c r="AL36" s="301"/>
      <c r="AM36" s="237"/>
      <c r="AN36" s="238"/>
      <c r="AO36" s="238"/>
      <c r="AP36" s="239"/>
      <c r="AQ36" s="18"/>
      <c r="AR36" s="18"/>
      <c r="AS36" s="18"/>
      <c r="AT36" s="18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20"/>
      <c r="BP36" s="20"/>
      <c r="BQ36" s="20"/>
      <c r="BR36" s="20"/>
    </row>
    <row r="37" spans="1:70" x14ac:dyDescent="0.2">
      <c r="A37" s="198" t="str">
        <f>IF(S36="☑","どうして気持ちが落ち込むなどうつ症状があるのでしょうか"," ")</f>
        <v xml:space="preserve"> 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200"/>
      <c r="AM37" s="179"/>
      <c r="AN37" s="180"/>
      <c r="AO37" s="180"/>
      <c r="AP37" s="181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20"/>
      <c r="BP37" s="20"/>
      <c r="BQ37" s="20"/>
      <c r="BR37" s="20"/>
    </row>
    <row r="38" spans="1:70" x14ac:dyDescent="0.2">
      <c r="A38" s="258" t="s">
        <v>18</v>
      </c>
      <c r="B38" s="259"/>
      <c r="C38" s="207" t="str">
        <f>IF(S36="☑","病気や気になる症状がある"," ")</f>
        <v xml:space="preserve"> </v>
      </c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0"/>
      <c r="T38" s="170"/>
      <c r="U38" s="170"/>
      <c r="V38" s="208" t="str">
        <f>IF(S38="はい","病気や症状を軽快したい"," ")</f>
        <v xml:space="preserve"> </v>
      </c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200"/>
      <c r="AM38" s="175" t="str">
        <f>IF(S38="はい","健康管理"," ")</f>
        <v xml:space="preserve"> </v>
      </c>
      <c r="AN38" s="176"/>
      <c r="AO38" s="176"/>
      <c r="AP38" s="177"/>
      <c r="AQ38" s="21"/>
      <c r="AR38" s="21"/>
      <c r="AS38" s="22"/>
      <c r="AT38" s="22"/>
      <c r="AU38" s="20"/>
      <c r="AV38" s="20"/>
      <c r="AW38" s="20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20"/>
      <c r="BP38" s="20"/>
      <c r="BQ38" s="20"/>
      <c r="BR38" s="20"/>
    </row>
    <row r="39" spans="1:70" x14ac:dyDescent="0.2">
      <c r="A39" s="260"/>
      <c r="B39" s="261"/>
      <c r="C39" s="207" t="str">
        <f>IF(S36="☑","心配事などがある"," ")</f>
        <v xml:space="preserve"> 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5"/>
      <c r="T39" s="176"/>
      <c r="U39" s="264"/>
      <c r="V39" s="208" t="str">
        <f>IF(S39="はい","解決に向けて相談や支援を受けたい"," ")</f>
        <v xml:space="preserve"> </v>
      </c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200"/>
      <c r="AM39" s="175" t="str">
        <f>IF(S39="はい","健康管理"," ")</f>
        <v xml:space="preserve"> </v>
      </c>
      <c r="AN39" s="176"/>
      <c r="AO39" s="176"/>
      <c r="AP39" s="177"/>
      <c r="AQ39" s="21"/>
      <c r="AR39" s="21"/>
      <c r="AS39" s="22"/>
      <c r="AT39" s="22"/>
      <c r="AU39" s="20"/>
      <c r="AV39" s="20"/>
      <c r="AW39" s="20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20"/>
      <c r="BP39" s="20"/>
      <c r="BQ39" s="20"/>
      <c r="BR39" s="20"/>
    </row>
    <row r="40" spans="1:70" x14ac:dyDescent="0.2">
      <c r="A40" s="260"/>
      <c r="B40" s="261"/>
      <c r="C40" s="208" t="str">
        <f>IF(S36="☑","ほとんど誰とも話をすることがない"," ")</f>
        <v xml:space="preserve"> </v>
      </c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200"/>
      <c r="S40" s="175"/>
      <c r="T40" s="176"/>
      <c r="U40" s="264"/>
      <c r="V40" s="208" t="str">
        <f>IF(S40="はい","交流の機会を持ちたい"," ")</f>
        <v xml:space="preserve"> </v>
      </c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200"/>
      <c r="AM40" s="175" t="str">
        <f>IF(S40="はい","社会参加"," ")</f>
        <v xml:space="preserve"> </v>
      </c>
      <c r="AN40" s="176"/>
      <c r="AO40" s="176"/>
      <c r="AP40" s="177"/>
      <c r="AQ40" s="61"/>
      <c r="AR40" s="21"/>
      <c r="AS40" s="22"/>
      <c r="AT40" s="22"/>
      <c r="AU40" s="20"/>
      <c r="AV40" s="20"/>
      <c r="AW40" s="20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20"/>
      <c r="BP40" s="20"/>
      <c r="BQ40" s="20"/>
      <c r="BR40" s="20"/>
    </row>
    <row r="41" spans="1:70" x14ac:dyDescent="0.2">
      <c r="A41" s="260"/>
      <c r="B41" s="261"/>
      <c r="C41" s="207" t="str">
        <f>IF(S36="☑","自分では解決の糸口がつかめない"," ")</f>
        <v xml:space="preserve"> </v>
      </c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0"/>
      <c r="T41" s="170"/>
      <c r="U41" s="170"/>
      <c r="V41" s="208" t="str">
        <f>IF(S41="はい","解決に向けて相談や支援を受けたい"," ")</f>
        <v xml:space="preserve"> </v>
      </c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200"/>
      <c r="AM41" s="175" t="str">
        <f>IF(S41="はい","健康管理"," ")</f>
        <v xml:space="preserve"> </v>
      </c>
      <c r="AN41" s="176"/>
      <c r="AO41" s="176"/>
      <c r="AP41" s="177"/>
      <c r="AQ41" s="21"/>
      <c r="AR41" s="21"/>
      <c r="AS41" s="22"/>
      <c r="AT41" s="22"/>
      <c r="AU41" s="20"/>
      <c r="AV41" s="20"/>
      <c r="AW41" s="20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20"/>
      <c r="BP41" s="20"/>
      <c r="BQ41" s="20"/>
      <c r="BR41" s="20"/>
    </row>
    <row r="42" spans="1:70" ht="15.9" customHeight="1" x14ac:dyDescent="0.2">
      <c r="A42" s="260"/>
      <c r="B42" s="261"/>
      <c r="C42" s="173" t="s">
        <v>20</v>
      </c>
      <c r="D42" s="173"/>
      <c r="E42" s="173"/>
      <c r="F42" s="173"/>
      <c r="G42" s="249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7"/>
      <c r="AM42" s="179"/>
      <c r="AN42" s="180"/>
      <c r="AO42" s="180"/>
      <c r="AP42" s="181"/>
      <c r="AQ42" s="21"/>
      <c r="AR42" s="21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0"/>
      <c r="BP42" s="20"/>
      <c r="BQ42" s="20"/>
      <c r="BR42" s="20"/>
    </row>
    <row r="43" spans="1:70" ht="15.9" customHeight="1" thickBot="1" x14ac:dyDescent="0.25">
      <c r="A43" s="262"/>
      <c r="B43" s="263"/>
      <c r="C43" s="265"/>
      <c r="D43" s="265"/>
      <c r="E43" s="265"/>
      <c r="F43" s="265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9"/>
      <c r="AM43" s="182"/>
      <c r="AN43" s="183"/>
      <c r="AO43" s="183"/>
      <c r="AP43" s="184"/>
      <c r="AQ43" s="21"/>
      <c r="AR43" s="21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0"/>
      <c r="BP43" s="20"/>
      <c r="BQ43" s="20"/>
      <c r="BR43" s="20"/>
    </row>
    <row r="44" spans="1:70" ht="15" customHeight="1" x14ac:dyDescent="0.2">
      <c r="A44" s="193" t="s">
        <v>30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5"/>
      <c r="S44" s="59" t="str">
        <f>IF(COUNTIF(①!X17:AC50,"*栄養改善*"),"☑","□")</f>
        <v>□</v>
      </c>
      <c r="T44" s="300" t="s">
        <v>105</v>
      </c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  <c r="AL44" s="301"/>
      <c r="AM44" s="237"/>
      <c r="AN44" s="238"/>
      <c r="AO44" s="238"/>
      <c r="AP44" s="239"/>
      <c r="AQ44" s="18"/>
      <c r="AR44" s="18"/>
      <c r="AS44" s="18"/>
      <c r="AT44" s="18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20"/>
      <c r="BP44" s="20"/>
      <c r="BQ44" s="20"/>
      <c r="BR44" s="20"/>
    </row>
    <row r="45" spans="1:70" x14ac:dyDescent="0.2">
      <c r="A45" s="297" t="str">
        <f>IF(S44="☑","どうして低栄養を起こしやすい食生活なのでしょうか"," ")</f>
        <v xml:space="preserve"> 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9"/>
      <c r="AM45" s="179"/>
      <c r="AN45" s="180"/>
      <c r="AO45" s="180"/>
      <c r="AP45" s="181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20"/>
      <c r="BP45" s="20"/>
      <c r="BQ45" s="20"/>
      <c r="BR45" s="20"/>
    </row>
    <row r="46" spans="1:70" x14ac:dyDescent="0.2">
      <c r="A46" s="270" t="s">
        <v>31</v>
      </c>
      <c r="B46" s="202"/>
      <c r="C46" s="274" t="str">
        <f>IF(S44="☑","病気の影響のため"," ")</f>
        <v xml:space="preserve"> </v>
      </c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07"/>
      <c r="S46" s="276"/>
      <c r="T46" s="277"/>
      <c r="U46" s="278"/>
      <c r="V46" s="208" t="str">
        <f>IF(S46="はい","自分に合った食事を知り、実践したい"," ")</f>
        <v xml:space="preserve"> </v>
      </c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200"/>
      <c r="AM46" s="175" t="str">
        <f>IF(S46="はい","健康管理"," ")</f>
        <v xml:space="preserve"> </v>
      </c>
      <c r="AN46" s="176"/>
      <c r="AO46" s="176"/>
      <c r="AP46" s="177"/>
      <c r="AQ46" s="24"/>
      <c r="AR46" s="24"/>
      <c r="AS46" s="22"/>
      <c r="AT46" s="22"/>
      <c r="AU46" s="20"/>
      <c r="AV46" s="20"/>
      <c r="AW46" s="20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20"/>
      <c r="BP46" s="20"/>
      <c r="BQ46" s="20"/>
      <c r="BR46" s="20"/>
    </row>
    <row r="47" spans="1:70" x14ac:dyDescent="0.2">
      <c r="A47" s="271"/>
      <c r="B47" s="204"/>
      <c r="C47" s="279" t="str">
        <f>IF(S44="☑","栄養バランスを意識していない、３食食べていない"," ")</f>
        <v xml:space="preserve"> </v>
      </c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1"/>
      <c r="S47" s="276"/>
      <c r="T47" s="277"/>
      <c r="U47" s="278"/>
      <c r="V47" s="208" t="str">
        <f>IF(S47="はい","栄養バランスに配慮して食事をしたい"," ")</f>
        <v xml:space="preserve"> </v>
      </c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200"/>
      <c r="AM47" s="175" t="str">
        <f>IF(S47="はい","健康管理"," ")</f>
        <v xml:space="preserve"> </v>
      </c>
      <c r="AN47" s="176"/>
      <c r="AO47" s="176"/>
      <c r="AP47" s="177"/>
      <c r="AQ47" s="24"/>
      <c r="AR47" s="24"/>
      <c r="AS47" s="22"/>
      <c r="AT47" s="22"/>
      <c r="AU47" s="20"/>
      <c r="AV47" s="20"/>
      <c r="AW47" s="20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20"/>
      <c r="BP47" s="20"/>
      <c r="BQ47" s="20"/>
      <c r="BR47" s="20"/>
    </row>
    <row r="48" spans="1:70" x14ac:dyDescent="0.2">
      <c r="A48" s="271"/>
      <c r="B48" s="204"/>
      <c r="C48" s="288" t="str">
        <f>IF(S44="☑","食欲がない、食が細い"," ")</f>
        <v xml:space="preserve"> </v>
      </c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90"/>
      <c r="S48" s="276"/>
      <c r="T48" s="277"/>
      <c r="U48" s="278"/>
      <c r="V48" s="291" t="str">
        <f>IF(S48="はい","食欲のでる生活環境(運動・共に食事する機会）を作りたい"," ")</f>
        <v xml:space="preserve"> </v>
      </c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3"/>
      <c r="AM48" s="175" t="str">
        <f>IF(S48="はい","社会参加"," ")</f>
        <v xml:space="preserve"> </v>
      </c>
      <c r="AN48" s="176"/>
      <c r="AO48" s="176"/>
      <c r="AP48" s="177"/>
      <c r="AQ48" s="24"/>
      <c r="AR48" s="24"/>
      <c r="AS48" s="22"/>
      <c r="AT48" s="22"/>
      <c r="AU48" s="20"/>
      <c r="AV48" s="20"/>
      <c r="AW48" s="20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20"/>
      <c r="BP48" s="20"/>
      <c r="BQ48" s="20"/>
      <c r="BR48" s="20"/>
    </row>
    <row r="49" spans="1:70" x14ac:dyDescent="0.2">
      <c r="A49" s="271"/>
      <c r="B49" s="204"/>
      <c r="C49" s="290" t="str">
        <f>IF(S44="☑","歯や口の問題があるため"," ")</f>
        <v xml:space="preserve"> </v>
      </c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106"/>
      <c r="T49" s="106"/>
      <c r="U49" s="106"/>
      <c r="V49" s="208" t="str">
        <f>IF(S49="はい","適切な口腔ケアを受けておいしく食べたい"," ")</f>
        <v xml:space="preserve"> </v>
      </c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200"/>
      <c r="AM49" s="175" t="str">
        <f>IF(S49="はい","健康管理"," ")</f>
        <v xml:space="preserve"> </v>
      </c>
      <c r="AN49" s="176"/>
      <c r="AO49" s="176"/>
      <c r="AP49" s="177"/>
      <c r="AQ49" s="24"/>
      <c r="AR49" s="24"/>
      <c r="AS49" s="22"/>
      <c r="AT49" s="22"/>
      <c r="AU49" s="20"/>
      <c r="AV49" s="20"/>
      <c r="AW49" s="20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20"/>
      <c r="BP49" s="20"/>
      <c r="BQ49" s="20"/>
      <c r="BR49" s="20"/>
    </row>
    <row r="50" spans="1:70" x14ac:dyDescent="0.2">
      <c r="A50" s="271"/>
      <c r="B50" s="204"/>
      <c r="C50" s="207" t="str">
        <f>IF(S44="☑","買物や調理が難しい、できなくなってきた"," ")</f>
        <v xml:space="preserve"> 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06"/>
      <c r="T50" s="106"/>
      <c r="U50" s="106"/>
      <c r="V50" s="208" t="str">
        <f>IF(S50="はい","必要な支援を受けながら買い物や調理をしたい"," ")</f>
        <v xml:space="preserve"> </v>
      </c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200"/>
      <c r="AM50" s="175" t="str">
        <f>IF(S50="はい","家庭生活"," ")</f>
        <v xml:space="preserve"> </v>
      </c>
      <c r="AN50" s="176"/>
      <c r="AO50" s="176"/>
      <c r="AP50" s="177"/>
      <c r="AQ50" s="24"/>
      <c r="AR50" s="24"/>
      <c r="AS50" s="22"/>
      <c r="AT50" s="22"/>
      <c r="AU50" s="20"/>
      <c r="AV50" s="20"/>
      <c r="AW50" s="20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20"/>
      <c r="BP50" s="20"/>
      <c r="BQ50" s="20"/>
      <c r="BR50" s="20"/>
    </row>
    <row r="51" spans="1:70" ht="15.9" customHeight="1" x14ac:dyDescent="0.2">
      <c r="A51" s="271"/>
      <c r="B51" s="204"/>
      <c r="C51" s="212" t="s">
        <v>20</v>
      </c>
      <c r="D51" s="212"/>
      <c r="E51" s="212"/>
      <c r="F51" s="212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82"/>
      <c r="AM51" s="179"/>
      <c r="AN51" s="180"/>
      <c r="AO51" s="180"/>
      <c r="AP51" s="181"/>
      <c r="AQ51" s="24"/>
      <c r="AR51" s="24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0"/>
      <c r="BP51" s="20"/>
      <c r="BQ51" s="20"/>
      <c r="BR51" s="20"/>
    </row>
    <row r="52" spans="1:70" ht="15.9" customHeight="1" thickBot="1" x14ac:dyDescent="0.25">
      <c r="A52" s="272"/>
      <c r="B52" s="273"/>
      <c r="C52" s="213"/>
      <c r="D52" s="213"/>
      <c r="E52" s="213"/>
      <c r="F52" s="21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4"/>
      <c r="AM52" s="285"/>
      <c r="AN52" s="286"/>
      <c r="AO52" s="286"/>
      <c r="AP52" s="287"/>
      <c r="AQ52" s="24"/>
      <c r="AR52" s="24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0"/>
      <c r="BP52" s="20"/>
      <c r="BQ52" s="20"/>
      <c r="BR52" s="20"/>
    </row>
    <row r="53" spans="1:70" ht="15" customHeight="1" x14ac:dyDescent="0.2">
      <c r="A53" s="219" t="s">
        <v>32</v>
      </c>
      <c r="B53" s="22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5"/>
      <c r="S53" s="59" t="s">
        <v>187</v>
      </c>
      <c r="T53" s="300" t="s">
        <v>105</v>
      </c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301"/>
      <c r="AM53" s="237"/>
      <c r="AN53" s="238"/>
      <c r="AO53" s="238"/>
      <c r="AP53" s="239"/>
    </row>
    <row r="54" spans="1:70" x14ac:dyDescent="0.2">
      <c r="A54" s="297" t="str">
        <f>IF(S53="☑","健康だと思いますか"," ")</f>
        <v xml:space="preserve"> </v>
      </c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9"/>
      <c r="AM54" s="179"/>
      <c r="AN54" s="180"/>
      <c r="AO54" s="180"/>
      <c r="AP54" s="181"/>
    </row>
    <row r="55" spans="1:70" x14ac:dyDescent="0.2">
      <c r="A55" s="201" t="s">
        <v>22</v>
      </c>
      <c r="B55" s="202"/>
      <c r="C55" s="207" t="str">
        <f>IF(S53="☑","定期的に受診(健康診断を含む）をしていない"," ")</f>
        <v xml:space="preserve"> </v>
      </c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0"/>
      <c r="T55" s="170"/>
      <c r="U55" s="170"/>
      <c r="V55" s="208" t="str">
        <f>IF(S55="はい","定期受診する"," ")</f>
        <v xml:space="preserve"> </v>
      </c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200"/>
      <c r="AM55" s="175" t="str">
        <f t="shared" ref="AM55:AM60" si="0">IF(S55="はい","健康管理"," ")</f>
        <v xml:space="preserve"> </v>
      </c>
      <c r="AN55" s="176"/>
      <c r="AO55" s="176"/>
      <c r="AP55" s="177"/>
    </row>
    <row r="56" spans="1:70" x14ac:dyDescent="0.2">
      <c r="A56" s="203"/>
      <c r="B56" s="204"/>
      <c r="C56" s="295" t="str">
        <f>IF(S53="☑","服薬管理ができていない"," ")</f>
        <v xml:space="preserve"> </v>
      </c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170"/>
      <c r="T56" s="170"/>
      <c r="U56" s="170"/>
      <c r="V56" s="208" t="str">
        <f>IF(S56="はい","指示通り服薬する"," ")</f>
        <v xml:space="preserve"> </v>
      </c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200"/>
      <c r="AM56" s="175" t="str">
        <f t="shared" si="0"/>
        <v xml:space="preserve"> </v>
      </c>
      <c r="AN56" s="176"/>
      <c r="AO56" s="176"/>
      <c r="AP56" s="177"/>
    </row>
    <row r="57" spans="1:70" x14ac:dyDescent="0.2">
      <c r="A57" s="203"/>
      <c r="B57" s="204"/>
      <c r="C57" s="207" t="str">
        <f>IF(S53="☑","良い睡眠が取れていない"," ")</f>
        <v xml:space="preserve"> </v>
      </c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0"/>
      <c r="T57" s="170"/>
      <c r="U57" s="170"/>
      <c r="V57" s="208" t="str">
        <f>IF(S57="はい","規則正しい生活をしたい"," ")</f>
        <v xml:space="preserve"> </v>
      </c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199"/>
      <c r="AJ57" s="199"/>
      <c r="AK57" s="199"/>
      <c r="AL57" s="200"/>
      <c r="AM57" s="175" t="str">
        <f t="shared" si="0"/>
        <v xml:space="preserve"> </v>
      </c>
      <c r="AN57" s="176"/>
      <c r="AO57" s="176"/>
      <c r="AP57" s="177"/>
    </row>
    <row r="58" spans="1:70" x14ac:dyDescent="0.2">
      <c r="A58" s="203"/>
      <c r="B58" s="204"/>
      <c r="C58" s="207" t="str">
        <f>IF(S53="☑","排泄のことで悩みがある"," ")</f>
        <v xml:space="preserve"> 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0"/>
      <c r="T58" s="170"/>
      <c r="U58" s="170"/>
      <c r="V58" s="208" t="str">
        <f>IF(S58="はい","排泄コントロールをしたい"," ")</f>
        <v xml:space="preserve"> </v>
      </c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99"/>
      <c r="AL58" s="200"/>
      <c r="AM58" s="175" t="str">
        <f t="shared" si="0"/>
        <v xml:space="preserve"> </v>
      </c>
      <c r="AN58" s="176"/>
      <c r="AO58" s="176"/>
      <c r="AP58" s="177"/>
    </row>
    <row r="59" spans="1:70" x14ac:dyDescent="0.2">
      <c r="A59" s="203"/>
      <c r="B59" s="204"/>
      <c r="C59" s="281" t="str">
        <f>IF(S53="☑","目が見えにくい、耳が遠くなって不自由なことがある"," ")</f>
        <v xml:space="preserve"> </v>
      </c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170"/>
      <c r="T59" s="170"/>
      <c r="U59" s="170"/>
      <c r="V59" s="208" t="str">
        <f>IF(S59="はい","快適に生活する方法を知りたい"," ")</f>
        <v xml:space="preserve"> </v>
      </c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200"/>
      <c r="AM59" s="175" t="str">
        <f t="shared" si="0"/>
        <v xml:space="preserve"> </v>
      </c>
      <c r="AN59" s="176"/>
      <c r="AO59" s="176"/>
      <c r="AP59" s="177"/>
    </row>
    <row r="60" spans="1:70" x14ac:dyDescent="0.2">
      <c r="A60" s="203"/>
      <c r="B60" s="204"/>
      <c r="C60" s="207" t="str">
        <f>IF(S53="☑","物忘れが気になる"," ")</f>
        <v xml:space="preserve"> </v>
      </c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0"/>
      <c r="T60" s="170"/>
      <c r="U60" s="170"/>
      <c r="V60" s="208" t="str">
        <f>IF(S60="はい","認知症予防に取り組みたい"," ")</f>
        <v xml:space="preserve"> </v>
      </c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200"/>
      <c r="AM60" s="175" t="str">
        <f t="shared" si="0"/>
        <v xml:space="preserve"> </v>
      </c>
      <c r="AN60" s="176"/>
      <c r="AO60" s="176"/>
      <c r="AP60" s="177"/>
    </row>
    <row r="61" spans="1:70" ht="15.9" customHeight="1" x14ac:dyDescent="0.2">
      <c r="A61" s="203"/>
      <c r="B61" s="204"/>
      <c r="C61" s="212" t="s">
        <v>20</v>
      </c>
      <c r="D61" s="212"/>
      <c r="E61" s="212"/>
      <c r="F61" s="212"/>
      <c r="G61" s="249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1"/>
      <c r="AM61" s="179"/>
      <c r="AN61" s="180"/>
      <c r="AO61" s="180"/>
      <c r="AP61" s="181"/>
    </row>
    <row r="62" spans="1:70" ht="15.9" customHeight="1" thickBot="1" x14ac:dyDescent="0.25">
      <c r="A62" s="205"/>
      <c r="B62" s="206"/>
      <c r="C62" s="213"/>
      <c r="D62" s="213"/>
      <c r="E62" s="213"/>
      <c r="F62" s="213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3"/>
      <c r="AM62" s="285"/>
      <c r="AN62" s="286"/>
      <c r="AO62" s="286"/>
      <c r="AP62" s="287"/>
    </row>
  </sheetData>
  <mergeCells count="198">
    <mergeCell ref="T53:AL53"/>
    <mergeCell ref="T44:AL44"/>
    <mergeCell ref="T36:AL36"/>
    <mergeCell ref="T27:AL27"/>
    <mergeCell ref="T19:AL19"/>
    <mergeCell ref="T4:AL4"/>
    <mergeCell ref="T11:AL11"/>
    <mergeCell ref="O22:Q22"/>
    <mergeCell ref="C22:N22"/>
    <mergeCell ref="S49:U49"/>
    <mergeCell ref="V49:AL49"/>
    <mergeCell ref="A45:AL45"/>
    <mergeCell ref="A44:R44"/>
    <mergeCell ref="A37:AL37"/>
    <mergeCell ref="A36:R36"/>
    <mergeCell ref="C31:R31"/>
    <mergeCell ref="S31:U31"/>
    <mergeCell ref="V31:AL31"/>
    <mergeCell ref="S23:U23"/>
    <mergeCell ref="V23:AL23"/>
    <mergeCell ref="S13:U13"/>
    <mergeCell ref="V13:AL13"/>
    <mergeCell ref="V8:AL8"/>
    <mergeCell ref="AM62:AP62"/>
    <mergeCell ref="C58:R58"/>
    <mergeCell ref="S58:U58"/>
    <mergeCell ref="V58:AL58"/>
    <mergeCell ref="AM58:AP58"/>
    <mergeCell ref="C59:R59"/>
    <mergeCell ref="S59:U59"/>
    <mergeCell ref="V59:AL59"/>
    <mergeCell ref="AM59:AP59"/>
    <mergeCell ref="C56:R56"/>
    <mergeCell ref="S56:U56"/>
    <mergeCell ref="V56:AL56"/>
    <mergeCell ref="AM56:AP56"/>
    <mergeCell ref="C57:R57"/>
    <mergeCell ref="S57:U57"/>
    <mergeCell ref="V57:AL57"/>
    <mergeCell ref="AM57:AP57"/>
    <mergeCell ref="A53:R53"/>
    <mergeCell ref="AM53:AP53"/>
    <mergeCell ref="A54:AL54"/>
    <mergeCell ref="AM54:AP54"/>
    <mergeCell ref="A55:B62"/>
    <mergeCell ref="C55:R55"/>
    <mergeCell ref="S55:U55"/>
    <mergeCell ref="V55:AL55"/>
    <mergeCell ref="AM55:AP55"/>
    <mergeCell ref="C60:R60"/>
    <mergeCell ref="S60:U60"/>
    <mergeCell ref="V60:AL60"/>
    <mergeCell ref="AM60:AP60"/>
    <mergeCell ref="C61:F62"/>
    <mergeCell ref="G61:AL62"/>
    <mergeCell ref="AM61:AP61"/>
    <mergeCell ref="AM45:AP45"/>
    <mergeCell ref="A46:B52"/>
    <mergeCell ref="C46:R46"/>
    <mergeCell ref="S46:U46"/>
    <mergeCell ref="V46:AL46"/>
    <mergeCell ref="AM46:AP46"/>
    <mergeCell ref="C47:R47"/>
    <mergeCell ref="S47:U47"/>
    <mergeCell ref="V47:AL47"/>
    <mergeCell ref="C50:R50"/>
    <mergeCell ref="S50:U50"/>
    <mergeCell ref="V50:AL50"/>
    <mergeCell ref="AM50:AP50"/>
    <mergeCell ref="C51:F52"/>
    <mergeCell ref="G51:AL52"/>
    <mergeCell ref="AM51:AP51"/>
    <mergeCell ref="AM52:AP52"/>
    <mergeCell ref="AM47:AP47"/>
    <mergeCell ref="C48:R48"/>
    <mergeCell ref="S48:U48"/>
    <mergeCell ref="V48:AL48"/>
    <mergeCell ref="AM48:AP48"/>
    <mergeCell ref="C49:R49"/>
    <mergeCell ref="AM49:AP49"/>
    <mergeCell ref="AM44:AP44"/>
    <mergeCell ref="AM39:AP39"/>
    <mergeCell ref="C40:R40"/>
    <mergeCell ref="S40:U40"/>
    <mergeCell ref="V40:AL40"/>
    <mergeCell ref="AM40:AP40"/>
    <mergeCell ref="C41:R41"/>
    <mergeCell ref="S41:U41"/>
    <mergeCell ref="V41:AL41"/>
    <mergeCell ref="AM41:AP41"/>
    <mergeCell ref="AM37:AP37"/>
    <mergeCell ref="A38:B43"/>
    <mergeCell ref="C38:R38"/>
    <mergeCell ref="S38:U38"/>
    <mergeCell ref="V38:AL38"/>
    <mergeCell ref="AM38:AP38"/>
    <mergeCell ref="C39:R39"/>
    <mergeCell ref="S39:U39"/>
    <mergeCell ref="V39:AL39"/>
    <mergeCell ref="C42:F43"/>
    <mergeCell ref="G42:AL43"/>
    <mergeCell ref="AM42:AP42"/>
    <mergeCell ref="AM43:AP43"/>
    <mergeCell ref="AM36:AP36"/>
    <mergeCell ref="C32:R32"/>
    <mergeCell ref="S32:U32"/>
    <mergeCell ref="V32:AL32"/>
    <mergeCell ref="AM32:AP32"/>
    <mergeCell ref="C33:R33"/>
    <mergeCell ref="S33:U33"/>
    <mergeCell ref="V33:AL33"/>
    <mergeCell ref="AM33:AP33"/>
    <mergeCell ref="AM31:AP31"/>
    <mergeCell ref="A27:R27"/>
    <mergeCell ref="AM27:AP27"/>
    <mergeCell ref="A28:AL28"/>
    <mergeCell ref="AM28:AP28"/>
    <mergeCell ref="A29:B35"/>
    <mergeCell ref="C29:R29"/>
    <mergeCell ref="S29:U29"/>
    <mergeCell ref="V29:AL29"/>
    <mergeCell ref="AM29:AP29"/>
    <mergeCell ref="C34:F35"/>
    <mergeCell ref="G34:AL35"/>
    <mergeCell ref="AM34:AP34"/>
    <mergeCell ref="AM35:AP35"/>
    <mergeCell ref="AM23:AP23"/>
    <mergeCell ref="G25:AL26"/>
    <mergeCell ref="C25:F26"/>
    <mergeCell ref="C30:R30"/>
    <mergeCell ref="S30:U30"/>
    <mergeCell ref="V30:AL30"/>
    <mergeCell ref="AM30:AP30"/>
    <mergeCell ref="S16:U16"/>
    <mergeCell ref="V16:AL16"/>
    <mergeCell ref="A19:R19"/>
    <mergeCell ref="AM19:AP19"/>
    <mergeCell ref="A20:AL20"/>
    <mergeCell ref="AM20:AP20"/>
    <mergeCell ref="G17:AL18"/>
    <mergeCell ref="A21:B26"/>
    <mergeCell ref="C21:R21"/>
    <mergeCell ref="S21:U21"/>
    <mergeCell ref="V21:AL21"/>
    <mergeCell ref="AM21:AP21"/>
    <mergeCell ref="C24:R24"/>
    <mergeCell ref="S24:U24"/>
    <mergeCell ref="V24:AL24"/>
    <mergeCell ref="AM24:AP24"/>
    <mergeCell ref="AM25:AP25"/>
    <mergeCell ref="AM26:AP26"/>
    <mergeCell ref="S22:U22"/>
    <mergeCell ref="V22:AL22"/>
    <mergeCell ref="AM22:AP22"/>
    <mergeCell ref="C23:R23"/>
    <mergeCell ref="AM8:AP8"/>
    <mergeCell ref="C9:F10"/>
    <mergeCell ref="G9:AL10"/>
    <mergeCell ref="AM17:AP17"/>
    <mergeCell ref="AM18:AP18"/>
    <mergeCell ref="C14:R14"/>
    <mergeCell ref="S14:U14"/>
    <mergeCell ref="V14:AL14"/>
    <mergeCell ref="AM14:AP14"/>
    <mergeCell ref="C15:R15"/>
    <mergeCell ref="S15:U15"/>
    <mergeCell ref="V15:AL15"/>
    <mergeCell ref="AM15:AP15"/>
    <mergeCell ref="A11:R11"/>
    <mergeCell ref="AM11:AP11"/>
    <mergeCell ref="A12:AL12"/>
    <mergeCell ref="AM12:AP12"/>
    <mergeCell ref="A13:B18"/>
    <mergeCell ref="C13:R13"/>
    <mergeCell ref="AM13:AP13"/>
    <mergeCell ref="C16:R16"/>
    <mergeCell ref="AM9:AP9"/>
    <mergeCell ref="AM10:AP10"/>
    <mergeCell ref="AM16:AP16"/>
    <mergeCell ref="C17:F18"/>
    <mergeCell ref="A1:AP1"/>
    <mergeCell ref="A2:U3"/>
    <mergeCell ref="V2:AP3"/>
    <mergeCell ref="A4:R4"/>
    <mergeCell ref="AM4:AP4"/>
    <mergeCell ref="A5:AL5"/>
    <mergeCell ref="AM5:AP5"/>
    <mergeCell ref="A6:B10"/>
    <mergeCell ref="C6:R6"/>
    <mergeCell ref="S6:U6"/>
    <mergeCell ref="V6:AL6"/>
    <mergeCell ref="AM6:AP6"/>
    <mergeCell ref="C7:R7"/>
    <mergeCell ref="S7:U7"/>
    <mergeCell ref="V7:AL7"/>
    <mergeCell ref="AM7:AP7"/>
    <mergeCell ref="C8:R8"/>
    <mergeCell ref="S8:U8"/>
  </mergeCells>
  <phoneticPr fontId="3"/>
  <dataValidations count="3">
    <dataValidation type="list" allowBlank="1" showInputMessage="1" showErrorMessage="1" sqref="S55:U60 T41:U41 T38:U38 S38:S41 S21:U24 S6:U8 S13:U16 S46:U50 S29:U33">
      <formula1>"はい,いいえ"</formula1>
    </dataValidation>
    <dataValidation type="list" allowBlank="1" showInputMessage="1" showErrorMessage="1" sqref="S53 S44 S36 S27 S19 S11 S4">
      <formula1>"☑,□"</formula1>
    </dataValidation>
    <dataValidation type="list" allowBlank="1" showInputMessage="1" showErrorMessage="1" sqref="AM6:AP8 AM13:AP16 AM21:AP24 AM29:AP33 AM38:AP41 AM46:AP50 AM55:AP60">
      <formula1>"運動と移動,家庭生活,社会参加,健康管理,その他"</formula1>
    </dataValidation>
  </dataValidations>
  <pageMargins left="0.35416666666666669" right="1.0416666666666666E-2" top="0" bottom="7.2916666666666671E-2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Z61"/>
  <sheetViews>
    <sheetView topLeftCell="A2" zoomScaleNormal="100" workbookViewId="0">
      <selection activeCell="Q30" sqref="Q30:AE30"/>
    </sheetView>
  </sheetViews>
  <sheetFormatPr defaultColWidth="2.33203125" defaultRowHeight="13.2" x14ac:dyDescent="0.2"/>
  <cols>
    <col min="28" max="28" width="2.21875" customWidth="1"/>
    <col min="29" max="29" width="2.33203125" customWidth="1"/>
    <col min="32" max="33" width="4.6640625" customWidth="1"/>
    <col min="34" max="34" width="2.33203125" customWidth="1"/>
    <col min="40" max="40" width="2.21875" customWidth="1"/>
  </cols>
  <sheetData>
    <row r="1" spans="1:41" ht="14.4" x14ac:dyDescent="0.2">
      <c r="A1" s="322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1"/>
    </row>
    <row r="2" spans="1:41" ht="14.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1"/>
    </row>
    <row r="3" spans="1:41" x14ac:dyDescent="0.2">
      <c r="A3" s="324" t="s">
        <v>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6"/>
    </row>
    <row r="4" spans="1:41" ht="14.25" customHeight="1" x14ac:dyDescent="0.2">
      <c r="A4" s="327" t="s">
        <v>2</v>
      </c>
      <c r="B4" s="328"/>
      <c r="C4" s="328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29"/>
      <c r="AN4" s="329"/>
    </row>
    <row r="5" spans="1:41" ht="14.25" customHeight="1" x14ac:dyDescent="0.2">
      <c r="A5" s="328"/>
      <c r="B5" s="328"/>
      <c r="C5" s="328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29"/>
    </row>
    <row r="6" spans="1:41" ht="14.25" customHeight="1" x14ac:dyDescent="0.2">
      <c r="A6" s="328"/>
      <c r="B6" s="328"/>
      <c r="C6" s="328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  <c r="AJ6" s="329"/>
      <c r="AK6" s="329"/>
      <c r="AL6" s="329"/>
      <c r="AM6" s="329"/>
      <c r="AN6" s="329"/>
    </row>
    <row r="7" spans="1:41" ht="14.25" customHeight="1" x14ac:dyDescent="0.2">
      <c r="A7" s="327" t="s">
        <v>3</v>
      </c>
      <c r="B7" s="328"/>
      <c r="C7" s="328"/>
      <c r="D7" s="330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</row>
    <row r="8" spans="1:41" ht="14.25" customHeight="1" x14ac:dyDescent="0.2">
      <c r="A8" s="328"/>
      <c r="B8" s="328"/>
      <c r="C8" s="328"/>
      <c r="D8" s="330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</row>
    <row r="9" spans="1:41" ht="14.25" customHeight="1" x14ac:dyDescent="0.2">
      <c r="A9" s="328"/>
      <c r="B9" s="328"/>
      <c r="C9" s="328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29"/>
      <c r="AL9" s="329"/>
      <c r="AM9" s="329"/>
      <c r="AN9" s="329"/>
    </row>
    <row r="10" spans="1:41" ht="14.25" customHeight="1" x14ac:dyDescent="0.2">
      <c r="A10" s="3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88"/>
    </row>
    <row r="11" spans="1:41" ht="14.25" customHeight="1" x14ac:dyDescent="0.2">
      <c r="A11" s="331" t="s">
        <v>98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3"/>
    </row>
    <row r="12" spans="1:41" ht="14.25" customHeight="1" x14ac:dyDescent="0.2">
      <c r="A12" s="334" t="s">
        <v>4</v>
      </c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6"/>
    </row>
    <row r="13" spans="1:41" ht="14.25" customHeight="1" x14ac:dyDescent="0.2">
      <c r="A13" s="337"/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9"/>
    </row>
    <row r="14" spans="1:41" ht="14.25" customHeight="1" x14ac:dyDescent="0.2">
      <c r="A14" s="337"/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9"/>
    </row>
    <row r="15" spans="1:41" ht="14.25" customHeight="1" x14ac:dyDescent="0.2">
      <c r="A15" s="340"/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2"/>
    </row>
    <row r="16" spans="1:41" ht="13.8" thickBo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6"/>
    </row>
    <row r="17" spans="1:52" ht="13.5" customHeight="1" x14ac:dyDescent="0.2">
      <c r="A17" s="343" t="s">
        <v>5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7" t="s">
        <v>6</v>
      </c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  <c r="AF17" s="351" t="s">
        <v>7</v>
      </c>
      <c r="AG17" s="353" t="s">
        <v>8</v>
      </c>
      <c r="AH17" s="355" t="s">
        <v>9</v>
      </c>
      <c r="AI17" s="355"/>
      <c r="AJ17" s="355"/>
      <c r="AK17" s="353" t="s">
        <v>10</v>
      </c>
      <c r="AL17" s="353"/>
      <c r="AM17" s="353" t="s">
        <v>11</v>
      </c>
      <c r="AN17" s="357"/>
    </row>
    <row r="18" spans="1:52" ht="13.8" thickBot="1" x14ac:dyDescent="0.25">
      <c r="A18" s="345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9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2"/>
      <c r="AG18" s="354"/>
      <c r="AH18" s="356"/>
      <c r="AI18" s="356"/>
      <c r="AJ18" s="356"/>
      <c r="AK18" s="354"/>
      <c r="AL18" s="354"/>
      <c r="AM18" s="354"/>
      <c r="AN18" s="358"/>
    </row>
    <row r="19" spans="1:52" s="7" customFormat="1" ht="15.9" customHeight="1" x14ac:dyDescent="0.2">
      <c r="A19" s="62"/>
      <c r="B19" s="70"/>
      <c r="C19" s="364" t="s">
        <v>113</v>
      </c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5"/>
      <c r="P19" s="70"/>
      <c r="Q19" s="482" t="s">
        <v>129</v>
      </c>
      <c r="R19" s="482"/>
      <c r="S19" s="482"/>
      <c r="T19" s="482"/>
      <c r="U19" s="482"/>
      <c r="V19" s="482"/>
      <c r="W19" s="482"/>
      <c r="X19" s="482"/>
      <c r="Y19" s="482"/>
      <c r="Z19" s="482"/>
      <c r="AA19" s="482"/>
      <c r="AB19" s="482"/>
      <c r="AC19" s="482"/>
      <c r="AD19" s="482"/>
      <c r="AE19" s="483"/>
      <c r="AF19" s="77"/>
      <c r="AG19" s="73"/>
      <c r="AH19" s="359"/>
      <c r="AI19" s="359"/>
      <c r="AJ19" s="359"/>
      <c r="AK19" s="366"/>
      <c r="AL19" s="367"/>
      <c r="AM19" s="366"/>
      <c r="AN19" s="368"/>
    </row>
    <row r="20" spans="1:52" s="7" customFormat="1" ht="15.9" customHeight="1" x14ac:dyDescent="0.2">
      <c r="A20" s="63" t="str">
        <f>IF(COUNTIF(②!AM5:AP62,"*運動と移動*"),"☑","□")</f>
        <v>□</v>
      </c>
      <c r="B20" s="69"/>
      <c r="C20" s="309" t="s">
        <v>114</v>
      </c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10"/>
      <c r="P20" s="69"/>
      <c r="Q20" s="199" t="s">
        <v>130</v>
      </c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200"/>
      <c r="AF20" s="74"/>
      <c r="AG20" s="75"/>
      <c r="AH20" s="360"/>
      <c r="AI20" s="360"/>
      <c r="AJ20" s="360"/>
      <c r="AK20" s="361"/>
      <c r="AL20" s="362"/>
      <c r="AM20" s="361"/>
      <c r="AN20" s="363"/>
      <c r="AY20" s="8"/>
      <c r="AZ20" s="8"/>
    </row>
    <row r="21" spans="1:52" s="7" customFormat="1" ht="15.9" customHeight="1" x14ac:dyDescent="0.2">
      <c r="A21" s="313" t="s">
        <v>107</v>
      </c>
      <c r="B21" s="84" t="s">
        <v>111</v>
      </c>
      <c r="C21" s="318"/>
      <c r="D21" s="318"/>
      <c r="E21" s="318"/>
      <c r="F21" s="318"/>
      <c r="G21" s="318"/>
      <c r="H21" s="318"/>
      <c r="I21" s="318"/>
      <c r="J21" s="318" t="s">
        <v>112</v>
      </c>
      <c r="K21" s="318"/>
      <c r="L21" s="318"/>
      <c r="M21" s="318"/>
      <c r="N21" s="318"/>
      <c r="O21" s="319"/>
      <c r="P21" s="69"/>
      <c r="Q21" s="484"/>
      <c r="R21" s="199" t="s">
        <v>131</v>
      </c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200"/>
      <c r="AF21" s="74"/>
      <c r="AG21" s="75"/>
      <c r="AH21" s="360"/>
      <c r="AI21" s="360"/>
      <c r="AJ21" s="360"/>
      <c r="AK21" s="361"/>
      <c r="AL21" s="362"/>
      <c r="AM21" s="361"/>
      <c r="AN21" s="363"/>
    </row>
    <row r="22" spans="1:52" s="7" customFormat="1" ht="15.9" customHeight="1" x14ac:dyDescent="0.2">
      <c r="A22" s="313"/>
      <c r="B22" s="69"/>
      <c r="C22" s="309" t="s">
        <v>115</v>
      </c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10"/>
      <c r="P22" s="69"/>
      <c r="Q22" s="484"/>
      <c r="R22" s="199" t="s">
        <v>132</v>
      </c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200"/>
      <c r="AF22" s="74"/>
      <c r="AG22" s="75"/>
      <c r="AH22" s="360"/>
      <c r="AI22" s="360"/>
      <c r="AJ22" s="360"/>
      <c r="AK22" s="361"/>
      <c r="AL22" s="362"/>
      <c r="AM22" s="361"/>
      <c r="AN22" s="363"/>
    </row>
    <row r="23" spans="1:52" s="7" customFormat="1" ht="15.9" customHeight="1" x14ac:dyDescent="0.2">
      <c r="A23" s="313"/>
      <c r="B23" s="69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10"/>
      <c r="P23" s="69"/>
      <c r="Q23" s="199" t="s">
        <v>133</v>
      </c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200"/>
      <c r="AF23" s="74"/>
      <c r="AG23" s="75"/>
      <c r="AH23" s="360"/>
      <c r="AI23" s="360"/>
      <c r="AJ23" s="360"/>
      <c r="AK23" s="361"/>
      <c r="AL23" s="362"/>
      <c r="AM23" s="361"/>
      <c r="AN23" s="363"/>
    </row>
    <row r="24" spans="1:52" s="7" customFormat="1" ht="15.9" customHeight="1" x14ac:dyDescent="0.2">
      <c r="A24" s="313"/>
      <c r="B24" s="69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10"/>
      <c r="P24" s="6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200"/>
      <c r="AF24" s="74"/>
      <c r="AG24" s="75"/>
      <c r="AH24" s="360"/>
      <c r="AI24" s="360"/>
      <c r="AJ24" s="360"/>
      <c r="AK24" s="361"/>
      <c r="AL24" s="362"/>
      <c r="AM24" s="361"/>
      <c r="AN24" s="363"/>
    </row>
    <row r="25" spans="1:52" s="7" customFormat="1" ht="15.9" customHeight="1" thickBot="1" x14ac:dyDescent="0.25">
      <c r="A25" s="314"/>
      <c r="B25" s="68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1"/>
      <c r="P25" s="83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6"/>
      <c r="AF25" s="78"/>
      <c r="AG25" s="72"/>
      <c r="AH25" s="371"/>
      <c r="AI25" s="371"/>
      <c r="AJ25" s="371"/>
      <c r="AK25" s="369"/>
      <c r="AL25" s="372"/>
      <c r="AM25" s="369"/>
      <c r="AN25" s="370"/>
    </row>
    <row r="26" spans="1:52" s="7" customFormat="1" ht="15.9" customHeight="1" x14ac:dyDescent="0.2">
      <c r="A26" s="62"/>
      <c r="B26" s="71"/>
      <c r="C26" s="311" t="s">
        <v>116</v>
      </c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2"/>
      <c r="P26" s="70"/>
      <c r="Q26" s="482" t="s">
        <v>134</v>
      </c>
      <c r="R26" s="482"/>
      <c r="S26" s="482"/>
      <c r="T26" s="482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483"/>
      <c r="AF26" s="81"/>
      <c r="AG26" s="73"/>
      <c r="AH26" s="359"/>
      <c r="AI26" s="359"/>
      <c r="AJ26" s="359"/>
      <c r="AK26" s="366"/>
      <c r="AL26" s="367"/>
      <c r="AM26" s="366"/>
      <c r="AN26" s="368"/>
    </row>
    <row r="27" spans="1:52" s="7" customFormat="1" ht="15.9" customHeight="1" x14ac:dyDescent="0.2">
      <c r="A27" s="63" t="str">
        <f>IF(COUNTIF(②!AM5:AP62,"*家庭生活*"),"☑","□")</f>
        <v>□</v>
      </c>
      <c r="B27" s="69"/>
      <c r="C27" s="309" t="s">
        <v>117</v>
      </c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10"/>
      <c r="P27" s="69"/>
      <c r="Q27" s="199" t="s">
        <v>135</v>
      </c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200"/>
      <c r="AF27" s="81"/>
      <c r="AG27" s="75"/>
      <c r="AH27" s="360"/>
      <c r="AI27" s="360"/>
      <c r="AJ27" s="360"/>
      <c r="AK27" s="361"/>
      <c r="AL27" s="362"/>
      <c r="AM27" s="361"/>
      <c r="AN27" s="363"/>
    </row>
    <row r="28" spans="1:52" s="7" customFormat="1" ht="15.9" customHeight="1" x14ac:dyDescent="0.2">
      <c r="A28" s="313" t="s">
        <v>108</v>
      </c>
      <c r="B28" s="69"/>
      <c r="C28" s="309" t="s">
        <v>118</v>
      </c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10"/>
      <c r="P28" s="69"/>
      <c r="Q28" s="199" t="s">
        <v>136</v>
      </c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200"/>
      <c r="AF28" s="81"/>
      <c r="AG28" s="75"/>
      <c r="AH28" s="360"/>
      <c r="AI28" s="360"/>
      <c r="AJ28" s="360"/>
      <c r="AK28" s="361"/>
      <c r="AL28" s="362"/>
      <c r="AM28" s="361"/>
      <c r="AN28" s="363"/>
    </row>
    <row r="29" spans="1:52" s="9" customFormat="1" ht="15.9" customHeight="1" x14ac:dyDescent="0.2">
      <c r="A29" s="313"/>
      <c r="B29" s="6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10"/>
      <c r="P29" s="69"/>
      <c r="Q29" s="199" t="s">
        <v>137</v>
      </c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200"/>
      <c r="AF29" s="81"/>
      <c r="AG29" s="75"/>
      <c r="AH29" s="360"/>
      <c r="AI29" s="360"/>
      <c r="AJ29" s="360"/>
      <c r="AK29" s="361"/>
      <c r="AL29" s="362"/>
      <c r="AM29" s="361"/>
      <c r="AN29" s="363"/>
    </row>
    <row r="30" spans="1:52" s="9" customFormat="1" ht="15.9" customHeight="1" x14ac:dyDescent="0.2">
      <c r="A30" s="313"/>
      <c r="B30" s="6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10"/>
      <c r="P30" s="6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200"/>
      <c r="AF30" s="74"/>
      <c r="AG30" s="75"/>
      <c r="AH30" s="360"/>
      <c r="AI30" s="360"/>
      <c r="AJ30" s="360"/>
      <c r="AK30" s="361"/>
      <c r="AL30" s="362"/>
      <c r="AM30" s="361"/>
      <c r="AN30" s="363"/>
    </row>
    <row r="31" spans="1:52" s="7" customFormat="1" ht="15.9" customHeight="1" thickBot="1" x14ac:dyDescent="0.25">
      <c r="A31" s="314"/>
      <c r="B31" s="68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1"/>
      <c r="P31" s="6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200"/>
      <c r="AF31" s="79"/>
      <c r="AG31" s="76"/>
      <c r="AH31" s="373"/>
      <c r="AI31" s="373"/>
      <c r="AJ31" s="373"/>
      <c r="AK31" s="369"/>
      <c r="AL31" s="372"/>
      <c r="AM31" s="369"/>
      <c r="AN31" s="370"/>
    </row>
    <row r="32" spans="1:52" s="7" customFormat="1" ht="15.9" customHeight="1" x14ac:dyDescent="0.2">
      <c r="A32" s="64"/>
      <c r="B32" s="71"/>
      <c r="C32" s="311" t="s">
        <v>119</v>
      </c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2"/>
      <c r="P32" s="70"/>
      <c r="Q32" s="482" t="s">
        <v>120</v>
      </c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3"/>
      <c r="AF32" s="77"/>
      <c r="AG32" s="73"/>
      <c r="AH32" s="359"/>
      <c r="AI32" s="359"/>
      <c r="AJ32" s="359"/>
      <c r="AK32" s="366"/>
      <c r="AL32" s="367"/>
      <c r="AM32" s="366"/>
      <c r="AN32" s="368"/>
    </row>
    <row r="33" spans="1:40" s="7" customFormat="1" ht="15.9" customHeight="1" x14ac:dyDescent="0.2">
      <c r="A33" s="63" t="str">
        <f>IF(COUNTIF(②!AM5:AP62,"*社会参加*"),"☑","□")</f>
        <v>□</v>
      </c>
      <c r="B33" s="69"/>
      <c r="C33" s="309" t="s">
        <v>120</v>
      </c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10"/>
      <c r="P33" s="69"/>
      <c r="Q33" s="199" t="s">
        <v>138</v>
      </c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200"/>
      <c r="AF33" s="74"/>
      <c r="AG33" s="75"/>
      <c r="AH33" s="360"/>
      <c r="AI33" s="360"/>
      <c r="AJ33" s="360"/>
      <c r="AK33" s="361"/>
      <c r="AL33" s="362"/>
      <c r="AM33" s="361"/>
      <c r="AN33" s="363"/>
    </row>
    <row r="34" spans="1:40" s="7" customFormat="1" ht="15.9" customHeight="1" x14ac:dyDescent="0.2">
      <c r="A34" s="315" t="s">
        <v>109</v>
      </c>
      <c r="B34" s="69"/>
      <c r="C34" s="309" t="s">
        <v>121</v>
      </c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10"/>
      <c r="P34" s="69"/>
      <c r="Q34" s="104" t="s">
        <v>139</v>
      </c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99" t="s">
        <v>140</v>
      </c>
      <c r="AC34" s="199"/>
      <c r="AD34" s="199"/>
      <c r="AE34" s="200"/>
      <c r="AF34" s="74"/>
      <c r="AG34" s="75"/>
      <c r="AH34" s="360"/>
      <c r="AI34" s="360"/>
      <c r="AJ34" s="360"/>
      <c r="AK34" s="361"/>
      <c r="AL34" s="362"/>
      <c r="AM34" s="361"/>
      <c r="AN34" s="363"/>
    </row>
    <row r="35" spans="1:40" s="7" customFormat="1" ht="15.9" customHeight="1" x14ac:dyDescent="0.2">
      <c r="A35" s="315"/>
      <c r="B35" s="6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10"/>
      <c r="P35" s="6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200"/>
      <c r="AF35" s="74"/>
      <c r="AG35" s="75"/>
      <c r="AH35" s="360"/>
      <c r="AI35" s="360"/>
      <c r="AJ35" s="360"/>
      <c r="AK35" s="361"/>
      <c r="AL35" s="362"/>
      <c r="AM35" s="361"/>
      <c r="AN35" s="363"/>
    </row>
    <row r="36" spans="1:40" s="7" customFormat="1" ht="15.9" customHeight="1" x14ac:dyDescent="0.2">
      <c r="A36" s="315"/>
      <c r="B36" s="69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10"/>
      <c r="P36" s="6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200"/>
      <c r="AF36" s="74"/>
      <c r="AG36" s="76"/>
      <c r="AH36" s="373"/>
      <c r="AI36" s="373"/>
      <c r="AJ36" s="373"/>
      <c r="AK36" s="361"/>
      <c r="AL36" s="362"/>
      <c r="AM36" s="361"/>
      <c r="AN36" s="363"/>
    </row>
    <row r="37" spans="1:40" s="7" customFormat="1" ht="15.9" customHeight="1" thickBot="1" x14ac:dyDescent="0.25">
      <c r="A37" s="316"/>
      <c r="B37" s="68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1"/>
      <c r="P37" s="83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  <c r="AB37" s="487"/>
      <c r="AC37" s="487"/>
      <c r="AD37" s="487"/>
      <c r="AE37" s="488"/>
      <c r="AF37" s="80"/>
      <c r="AG37" s="72"/>
      <c r="AH37" s="371"/>
      <c r="AI37" s="371"/>
      <c r="AJ37" s="371"/>
      <c r="AK37" s="369"/>
      <c r="AL37" s="372"/>
      <c r="AM37" s="369"/>
      <c r="AN37" s="370"/>
    </row>
    <row r="38" spans="1:40" s="7" customFormat="1" ht="15.9" customHeight="1" x14ac:dyDescent="0.2">
      <c r="A38" s="65"/>
      <c r="B38" s="71"/>
      <c r="C38" s="311" t="s">
        <v>122</v>
      </c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2"/>
      <c r="P38" s="70"/>
      <c r="Q38" s="482" t="s">
        <v>141</v>
      </c>
      <c r="R38" s="482"/>
      <c r="S38" s="482"/>
      <c r="T38" s="482"/>
      <c r="U38" s="482"/>
      <c r="V38" s="482"/>
      <c r="W38" s="482"/>
      <c r="X38" s="482"/>
      <c r="Y38" s="482"/>
      <c r="Z38" s="482"/>
      <c r="AA38" s="482"/>
      <c r="AB38" s="482"/>
      <c r="AC38" s="482"/>
      <c r="AD38" s="482"/>
      <c r="AE38" s="483"/>
      <c r="AF38" s="77"/>
      <c r="AG38" s="73"/>
      <c r="AH38" s="359"/>
      <c r="AI38" s="359"/>
      <c r="AJ38" s="359"/>
      <c r="AK38" s="366"/>
      <c r="AL38" s="367"/>
      <c r="AM38" s="366"/>
      <c r="AN38" s="368"/>
    </row>
    <row r="39" spans="1:40" s="7" customFormat="1" ht="15.9" customHeight="1" x14ac:dyDescent="0.2">
      <c r="A39" s="66"/>
      <c r="B39" s="69"/>
      <c r="C39" s="309" t="s">
        <v>123</v>
      </c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10"/>
      <c r="P39" s="69"/>
      <c r="Q39" s="199" t="s">
        <v>142</v>
      </c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200"/>
      <c r="AF39" s="74"/>
      <c r="AG39" s="75"/>
      <c r="AH39" s="360"/>
      <c r="AI39" s="360"/>
      <c r="AJ39" s="360"/>
      <c r="AK39" s="361"/>
      <c r="AL39" s="362"/>
      <c r="AM39" s="361"/>
      <c r="AN39" s="363"/>
    </row>
    <row r="40" spans="1:40" s="7" customFormat="1" ht="15.9" customHeight="1" x14ac:dyDescent="0.2">
      <c r="A40" s="66" t="str">
        <f>IF(COUNTIF(②!AM5:AP62,"*健康管理*"),"☑","□")</f>
        <v>□</v>
      </c>
      <c r="B40" s="69"/>
      <c r="C40" s="309" t="s">
        <v>124</v>
      </c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10"/>
      <c r="P40" s="69"/>
      <c r="Q40" s="199" t="s">
        <v>143</v>
      </c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200"/>
      <c r="AF40" s="74"/>
      <c r="AG40" s="75"/>
      <c r="AH40" s="360"/>
      <c r="AI40" s="360"/>
      <c r="AJ40" s="360"/>
      <c r="AK40" s="361"/>
      <c r="AL40" s="362"/>
      <c r="AM40" s="361"/>
      <c r="AN40" s="363"/>
    </row>
    <row r="41" spans="1:40" s="7" customFormat="1" ht="15.9" customHeight="1" x14ac:dyDescent="0.2">
      <c r="A41" s="317" t="s">
        <v>110</v>
      </c>
      <c r="B41" s="69"/>
      <c r="C41" s="309" t="s">
        <v>125</v>
      </c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10"/>
      <c r="P41" s="69"/>
      <c r="Q41" s="199" t="s">
        <v>144</v>
      </c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200"/>
      <c r="AF41" s="74"/>
      <c r="AG41" s="75"/>
      <c r="AH41" s="360"/>
      <c r="AI41" s="360"/>
      <c r="AJ41" s="360"/>
      <c r="AK41" s="361"/>
      <c r="AL41" s="362"/>
      <c r="AM41" s="361"/>
      <c r="AN41" s="363"/>
    </row>
    <row r="42" spans="1:40" s="7" customFormat="1" ht="15.9" customHeight="1" x14ac:dyDescent="0.2">
      <c r="A42" s="317"/>
      <c r="B42" s="69"/>
      <c r="C42" s="309" t="s">
        <v>126</v>
      </c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10"/>
      <c r="P42" s="69"/>
      <c r="Q42" s="199" t="s">
        <v>145</v>
      </c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200"/>
      <c r="AF42" s="74"/>
      <c r="AG42" s="75"/>
      <c r="AH42" s="360"/>
      <c r="AI42" s="360"/>
      <c r="AJ42" s="360"/>
      <c r="AK42" s="361"/>
      <c r="AL42" s="362"/>
      <c r="AM42" s="361"/>
      <c r="AN42" s="363"/>
    </row>
    <row r="43" spans="1:40" s="7" customFormat="1" ht="15.9" customHeight="1" x14ac:dyDescent="0.2">
      <c r="A43" s="317"/>
      <c r="B43" s="69"/>
      <c r="C43" s="309" t="s">
        <v>127</v>
      </c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310"/>
      <c r="P43" s="69"/>
      <c r="Q43" s="199" t="s">
        <v>146</v>
      </c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200"/>
      <c r="AF43" s="74"/>
      <c r="AG43" s="75"/>
      <c r="AH43" s="360"/>
      <c r="AI43" s="360"/>
      <c r="AJ43" s="360"/>
      <c r="AK43" s="361"/>
      <c r="AL43" s="362"/>
      <c r="AM43" s="361"/>
      <c r="AN43" s="363"/>
    </row>
    <row r="44" spans="1:40" s="7" customFormat="1" ht="15.9" customHeight="1" x14ac:dyDescent="0.2">
      <c r="A44" s="317"/>
      <c r="B44" s="69"/>
      <c r="C44" s="309" t="s">
        <v>128</v>
      </c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10"/>
      <c r="P44" s="69"/>
      <c r="Q44" s="199" t="s">
        <v>147</v>
      </c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200"/>
      <c r="AF44" s="74"/>
      <c r="AG44" s="75"/>
      <c r="AH44" s="360"/>
      <c r="AI44" s="360"/>
      <c r="AJ44" s="360"/>
      <c r="AK44" s="361"/>
      <c r="AL44" s="362"/>
      <c r="AM44" s="361"/>
      <c r="AN44" s="363"/>
    </row>
    <row r="45" spans="1:40" s="7" customFormat="1" ht="15.9" customHeight="1" x14ac:dyDescent="0.2">
      <c r="A45" s="317"/>
      <c r="B45" s="69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10"/>
      <c r="P45" s="69"/>
      <c r="Q45" s="199" t="s">
        <v>148</v>
      </c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200"/>
      <c r="AF45" s="74"/>
      <c r="AG45" s="75"/>
      <c r="AH45" s="360"/>
      <c r="AI45" s="360"/>
      <c r="AJ45" s="360"/>
      <c r="AK45" s="361"/>
      <c r="AL45" s="362"/>
      <c r="AM45" s="361"/>
      <c r="AN45" s="363"/>
    </row>
    <row r="46" spans="1:40" s="7" customFormat="1" ht="15.9" customHeight="1" x14ac:dyDescent="0.2">
      <c r="A46" s="66"/>
      <c r="B46" s="69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10"/>
      <c r="P46" s="6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200"/>
      <c r="AF46" s="74"/>
      <c r="AG46" s="75"/>
      <c r="AH46" s="360"/>
      <c r="AI46" s="360"/>
      <c r="AJ46" s="360"/>
      <c r="AK46" s="361"/>
      <c r="AL46" s="362"/>
      <c r="AM46" s="361"/>
      <c r="AN46" s="363"/>
    </row>
    <row r="47" spans="1:40" s="7" customFormat="1" ht="15.9" customHeight="1" thickBot="1" x14ac:dyDescent="0.25">
      <c r="A47" s="67"/>
      <c r="B47" s="68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1"/>
      <c r="P47" s="68"/>
      <c r="Q47" s="485"/>
      <c r="R47" s="485"/>
      <c r="S47" s="485"/>
      <c r="T47" s="485"/>
      <c r="U47" s="485"/>
      <c r="V47" s="485"/>
      <c r="W47" s="485"/>
      <c r="X47" s="485"/>
      <c r="Y47" s="485"/>
      <c r="Z47" s="485"/>
      <c r="AA47" s="485"/>
      <c r="AB47" s="485"/>
      <c r="AC47" s="485"/>
      <c r="AD47" s="485"/>
      <c r="AE47" s="486"/>
      <c r="AF47" s="79"/>
      <c r="AG47" s="76"/>
      <c r="AH47" s="373"/>
      <c r="AI47" s="373"/>
      <c r="AJ47" s="373"/>
      <c r="AK47" s="369"/>
      <c r="AL47" s="372"/>
      <c r="AM47" s="369"/>
      <c r="AN47" s="370"/>
    </row>
    <row r="48" spans="1:40" s="7" customFormat="1" ht="15.9" customHeight="1" x14ac:dyDescent="0.2">
      <c r="A48" s="378" t="s">
        <v>12</v>
      </c>
      <c r="B48" s="7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2"/>
      <c r="P48" s="85"/>
      <c r="Q48" s="489"/>
      <c r="R48" s="489"/>
      <c r="S48" s="489"/>
      <c r="T48" s="489"/>
      <c r="U48" s="489"/>
      <c r="V48" s="489"/>
      <c r="W48" s="489"/>
      <c r="X48" s="489"/>
      <c r="Y48" s="489"/>
      <c r="Z48" s="489"/>
      <c r="AA48" s="489"/>
      <c r="AB48" s="489"/>
      <c r="AC48" s="489"/>
      <c r="AD48" s="489"/>
      <c r="AE48" s="490"/>
      <c r="AF48" s="77"/>
      <c r="AG48" s="73"/>
      <c r="AH48" s="359"/>
      <c r="AI48" s="359"/>
      <c r="AJ48" s="359"/>
      <c r="AK48" s="366"/>
      <c r="AL48" s="367"/>
      <c r="AM48" s="366"/>
      <c r="AN48" s="368"/>
    </row>
    <row r="49" spans="1:42" s="7" customFormat="1" ht="15.9" customHeight="1" x14ac:dyDescent="0.2">
      <c r="A49" s="379"/>
      <c r="B49" s="69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10"/>
      <c r="P49" s="6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200"/>
      <c r="AF49" s="74"/>
      <c r="AG49" s="75"/>
      <c r="AH49" s="360"/>
      <c r="AI49" s="360"/>
      <c r="AJ49" s="360"/>
      <c r="AK49" s="361"/>
      <c r="AL49" s="362"/>
      <c r="AM49" s="361"/>
      <c r="AN49" s="363"/>
    </row>
    <row r="50" spans="1:42" s="7" customFormat="1" ht="15.9" customHeight="1" thickBot="1" x14ac:dyDescent="0.25">
      <c r="A50" s="380"/>
      <c r="B50" s="68"/>
      <c r="C50" s="320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83"/>
      <c r="P50" s="83"/>
      <c r="Q50" s="487"/>
      <c r="R50" s="487"/>
      <c r="S50" s="487"/>
      <c r="T50" s="487"/>
      <c r="U50" s="487"/>
      <c r="V50" s="487"/>
      <c r="W50" s="487"/>
      <c r="X50" s="487"/>
      <c r="Y50" s="487"/>
      <c r="Z50" s="487"/>
      <c r="AA50" s="487"/>
      <c r="AB50" s="487"/>
      <c r="AC50" s="487"/>
      <c r="AD50" s="487"/>
      <c r="AE50" s="488"/>
      <c r="AF50" s="78"/>
      <c r="AG50" s="72"/>
      <c r="AH50" s="371"/>
      <c r="AI50" s="371"/>
      <c r="AJ50" s="371"/>
      <c r="AK50" s="374"/>
      <c r="AL50" s="384"/>
      <c r="AM50" s="374"/>
      <c r="AN50" s="375"/>
      <c r="AO50" s="10"/>
      <c r="AP50" s="10"/>
    </row>
    <row r="51" spans="1:42" ht="12.75" customHeight="1" x14ac:dyDescent="0.2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86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13"/>
      <c r="AG51" s="13"/>
      <c r="AH51" s="13"/>
      <c r="AI51" s="13"/>
      <c r="AJ51" s="13"/>
      <c r="AK51" s="89"/>
      <c r="AL51" s="89"/>
      <c r="AM51" s="89"/>
      <c r="AN51" s="89"/>
      <c r="AO51" s="14"/>
      <c r="AP51" s="14"/>
    </row>
    <row r="52" spans="1:42" ht="13.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spans="1:42" x14ac:dyDescent="0.2">
      <c r="A53" s="376" t="s">
        <v>13</v>
      </c>
      <c r="B53" s="332"/>
      <c r="C53" s="332"/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3"/>
    </row>
    <row r="54" spans="1:42" ht="13.5" customHeight="1" x14ac:dyDescent="0.2">
      <c r="A54" s="377" t="s">
        <v>14</v>
      </c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/>
      <c r="AK54" s="335"/>
      <c r="AL54" s="335"/>
      <c r="AM54" s="335"/>
      <c r="AN54" s="336"/>
    </row>
    <row r="55" spans="1:42" ht="13.5" customHeight="1" x14ac:dyDescent="0.2">
      <c r="A55" s="337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8"/>
      <c r="AH55" s="338"/>
      <c r="AI55" s="338"/>
      <c r="AJ55" s="338"/>
      <c r="AK55" s="338"/>
      <c r="AL55" s="338"/>
      <c r="AM55" s="338"/>
      <c r="AN55" s="339"/>
    </row>
    <row r="56" spans="1:42" x14ac:dyDescent="0.2">
      <c r="A56" s="337"/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  <c r="S56" s="338"/>
      <c r="T56" s="338"/>
      <c r="U56" s="338"/>
      <c r="V56" s="338"/>
      <c r="W56" s="338"/>
      <c r="X56" s="338"/>
      <c r="Y56" s="338"/>
      <c r="Z56" s="338"/>
      <c r="AA56" s="338"/>
      <c r="AB56" s="338"/>
      <c r="AC56" s="338"/>
      <c r="AD56" s="338"/>
      <c r="AE56" s="338"/>
      <c r="AF56" s="338"/>
      <c r="AG56" s="338"/>
      <c r="AH56" s="338"/>
      <c r="AI56" s="338"/>
      <c r="AJ56" s="338"/>
      <c r="AK56" s="338"/>
      <c r="AL56" s="338"/>
      <c r="AM56" s="338"/>
      <c r="AN56" s="339"/>
    </row>
    <row r="57" spans="1:42" ht="14.25" customHeight="1" x14ac:dyDescent="0.2">
      <c r="A57" s="340"/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1"/>
      <c r="AJ57" s="341"/>
      <c r="AK57" s="341"/>
      <c r="AL57" s="341"/>
      <c r="AM57" s="341"/>
      <c r="AN57" s="342"/>
    </row>
    <row r="58" spans="1:42" ht="13.5" customHeight="1" x14ac:dyDescent="0.2"/>
    <row r="59" spans="1:42" ht="13.5" customHeight="1" x14ac:dyDescent="0.2"/>
    <row r="60" spans="1:42" ht="13.5" customHeight="1" x14ac:dyDescent="0.2"/>
    <row r="61" spans="1:42" ht="13.5" customHeight="1" x14ac:dyDescent="0.2"/>
  </sheetData>
  <mergeCells count="184">
    <mergeCell ref="C46:O46"/>
    <mergeCell ref="C47:O47"/>
    <mergeCell ref="C44:O44"/>
    <mergeCell ref="C45:O45"/>
    <mergeCell ref="C42:O42"/>
    <mergeCell ref="C43:O43"/>
    <mergeCell ref="AK40:AL40"/>
    <mergeCell ref="AK38:AL38"/>
    <mergeCell ref="C36:O36"/>
    <mergeCell ref="C37:O37"/>
    <mergeCell ref="Q46:AE46"/>
    <mergeCell ref="Q47:AE47"/>
    <mergeCell ref="Q36:AE36"/>
    <mergeCell ref="Q37:AE37"/>
    <mergeCell ref="AH37:AJ37"/>
    <mergeCell ref="AK37:AL37"/>
    <mergeCell ref="AM50:AN50"/>
    <mergeCell ref="A53:AN53"/>
    <mergeCell ref="A54:AN57"/>
    <mergeCell ref="AK48:AL48"/>
    <mergeCell ref="AM48:AN48"/>
    <mergeCell ref="AH49:AJ49"/>
    <mergeCell ref="AK49:AL49"/>
    <mergeCell ref="AM49:AN49"/>
    <mergeCell ref="A48:A50"/>
    <mergeCell ref="AH48:AJ48"/>
    <mergeCell ref="Q48:AE48"/>
    <mergeCell ref="Q49:AE49"/>
    <mergeCell ref="Q50:AE50"/>
    <mergeCell ref="C48:O48"/>
    <mergeCell ref="C49:O49"/>
    <mergeCell ref="C50:O50"/>
    <mergeCell ref="AH50:AJ50"/>
    <mergeCell ref="AK50:AL50"/>
    <mergeCell ref="AM46:AN46"/>
    <mergeCell ref="AH47:AJ47"/>
    <mergeCell ref="AK47:AL47"/>
    <mergeCell ref="AM47:AN47"/>
    <mergeCell ref="AH46:AJ46"/>
    <mergeCell ref="AK46:AL46"/>
    <mergeCell ref="Q42:AE42"/>
    <mergeCell ref="Q43:AE43"/>
    <mergeCell ref="AM44:AN44"/>
    <mergeCell ref="AH45:AJ45"/>
    <mergeCell ref="AK45:AL45"/>
    <mergeCell ref="AM45:AN45"/>
    <mergeCell ref="AH44:AJ44"/>
    <mergeCell ref="AK44:AL44"/>
    <mergeCell ref="Q44:AE44"/>
    <mergeCell ref="Q45:AE45"/>
    <mergeCell ref="AM42:AN42"/>
    <mergeCell ref="AH43:AJ43"/>
    <mergeCell ref="AK43:AL43"/>
    <mergeCell ref="AM43:AN43"/>
    <mergeCell ref="AH42:AJ42"/>
    <mergeCell ref="AK42:AL42"/>
    <mergeCell ref="AM40:AN40"/>
    <mergeCell ref="AH41:AJ41"/>
    <mergeCell ref="AK41:AL41"/>
    <mergeCell ref="AM41:AN41"/>
    <mergeCell ref="C40:O40"/>
    <mergeCell ref="C41:O41"/>
    <mergeCell ref="AH40:AJ40"/>
    <mergeCell ref="Q40:AE40"/>
    <mergeCell ref="Q41:AE41"/>
    <mergeCell ref="AM38:AN38"/>
    <mergeCell ref="AH39:AJ39"/>
    <mergeCell ref="AK39:AL39"/>
    <mergeCell ref="AM39:AN39"/>
    <mergeCell ref="C38:O38"/>
    <mergeCell ref="C39:O39"/>
    <mergeCell ref="AH38:AJ38"/>
    <mergeCell ref="Q38:AE38"/>
    <mergeCell ref="Q39:AE39"/>
    <mergeCell ref="AM37:AN37"/>
    <mergeCell ref="AH36:AJ36"/>
    <mergeCell ref="AK36:AL36"/>
    <mergeCell ref="AM34:AN34"/>
    <mergeCell ref="AH35:AJ35"/>
    <mergeCell ref="AK35:AL35"/>
    <mergeCell ref="AM35:AN35"/>
    <mergeCell ref="AK34:AL34"/>
    <mergeCell ref="AH34:AJ34"/>
    <mergeCell ref="AM32:AN32"/>
    <mergeCell ref="AH33:AJ33"/>
    <mergeCell ref="AK33:AL33"/>
    <mergeCell ref="AM33:AN33"/>
    <mergeCell ref="C32:O32"/>
    <mergeCell ref="C33:O33"/>
    <mergeCell ref="AH32:AJ32"/>
    <mergeCell ref="AM36:AN36"/>
    <mergeCell ref="AK32:AL32"/>
    <mergeCell ref="AH31:AJ31"/>
    <mergeCell ref="AK31:AL31"/>
    <mergeCell ref="AM31:AN31"/>
    <mergeCell ref="AH30:AJ30"/>
    <mergeCell ref="AK30:AL30"/>
    <mergeCell ref="AH29:AJ29"/>
    <mergeCell ref="AK29:AL29"/>
    <mergeCell ref="AM29:AN29"/>
    <mergeCell ref="AH28:AJ28"/>
    <mergeCell ref="AK28:AL28"/>
    <mergeCell ref="AM28:AN28"/>
    <mergeCell ref="AM30:AN30"/>
    <mergeCell ref="Q23:AE23"/>
    <mergeCell ref="Q24:AE24"/>
    <mergeCell ref="C28:O28"/>
    <mergeCell ref="C29:O29"/>
    <mergeCell ref="AH27:AJ27"/>
    <mergeCell ref="AK27:AL27"/>
    <mergeCell ref="AM27:AN27"/>
    <mergeCell ref="AM25:AN25"/>
    <mergeCell ref="AH26:AJ26"/>
    <mergeCell ref="AK26:AL26"/>
    <mergeCell ref="AM26:AN26"/>
    <mergeCell ref="AH25:AJ25"/>
    <mergeCell ref="AK25:AL25"/>
    <mergeCell ref="C27:O27"/>
    <mergeCell ref="C26:O26"/>
    <mergeCell ref="Q25:AE25"/>
    <mergeCell ref="Q26:AE26"/>
    <mergeCell ref="AM23:AN23"/>
    <mergeCell ref="AH24:AJ24"/>
    <mergeCell ref="AK24:AL24"/>
    <mergeCell ref="AM24:AN24"/>
    <mergeCell ref="AH23:AJ23"/>
    <mergeCell ref="AK23:AL23"/>
    <mergeCell ref="Q27:AE27"/>
    <mergeCell ref="AH19:AJ19"/>
    <mergeCell ref="AH21:AJ21"/>
    <mergeCell ref="AK21:AL21"/>
    <mergeCell ref="AM21:AN21"/>
    <mergeCell ref="AH22:AJ22"/>
    <mergeCell ref="AK22:AL22"/>
    <mergeCell ref="AM22:AN22"/>
    <mergeCell ref="C20:O20"/>
    <mergeCell ref="C19:O19"/>
    <mergeCell ref="AK19:AL19"/>
    <mergeCell ref="AM19:AN19"/>
    <mergeCell ref="AH20:AJ20"/>
    <mergeCell ref="AK20:AL20"/>
    <mergeCell ref="AM20:AN20"/>
    <mergeCell ref="Q19:AE19"/>
    <mergeCell ref="Q20:AE20"/>
    <mergeCell ref="R21:AE21"/>
    <mergeCell ref="R22:AE22"/>
    <mergeCell ref="A1:AM1"/>
    <mergeCell ref="A3:AN3"/>
    <mergeCell ref="A4:C6"/>
    <mergeCell ref="D4:AN6"/>
    <mergeCell ref="A7:C9"/>
    <mergeCell ref="D7:AN9"/>
    <mergeCell ref="A11:AN11"/>
    <mergeCell ref="A12:AN15"/>
    <mergeCell ref="A17:O18"/>
    <mergeCell ref="P17:AE18"/>
    <mergeCell ref="AF17:AF18"/>
    <mergeCell ref="AG17:AG18"/>
    <mergeCell ref="AH17:AJ18"/>
    <mergeCell ref="AK17:AL18"/>
    <mergeCell ref="AM17:AN18"/>
    <mergeCell ref="A21:A25"/>
    <mergeCell ref="A28:A31"/>
    <mergeCell ref="A34:A37"/>
    <mergeCell ref="A41:A45"/>
    <mergeCell ref="J21:O21"/>
    <mergeCell ref="C21:I21"/>
    <mergeCell ref="C25:O25"/>
    <mergeCell ref="C24:O24"/>
    <mergeCell ref="C23:O23"/>
    <mergeCell ref="C22:O22"/>
    <mergeCell ref="C34:O34"/>
    <mergeCell ref="C35:O35"/>
    <mergeCell ref="C31:O31"/>
    <mergeCell ref="C30:O30"/>
    <mergeCell ref="Q28:AE28"/>
    <mergeCell ref="Q29:AE29"/>
    <mergeCell ref="Q30:AE30"/>
    <mergeCell ref="Q31:AE31"/>
    <mergeCell ref="Q32:AE32"/>
    <mergeCell ref="Q33:AE33"/>
    <mergeCell ref="Q35:AE35"/>
    <mergeCell ref="AB34:AE34"/>
    <mergeCell ref="R34:AA34"/>
  </mergeCells>
  <phoneticPr fontId="3"/>
  <conditionalFormatting sqref="A54">
    <cfRule type="expression" dxfId="0" priority="1" stopIfTrue="1">
      <formula>$N$34=1</formula>
    </cfRule>
  </conditionalFormatting>
  <dataValidations count="3">
    <dataValidation type="list" allowBlank="1" showInputMessage="1" showErrorMessage="1" sqref="A20 A27 A33 A40">
      <formula1>"☑,□"</formula1>
    </dataValidation>
    <dataValidation type="list" allowBlank="1" showInputMessage="1" showErrorMessage="1" sqref="AK19:AL50">
      <formula1>"週4↑,週3回,週2回,週1回,隔週,月１回"</formula1>
    </dataValidation>
    <dataValidation type="list" allowBlank="1" showInputMessage="1" showErrorMessage="1" sqref="AM19:AN50">
      <formula1>"1か月,3か月,6か月"</formula1>
    </dataValidation>
  </dataValidations>
  <pageMargins left="0.32291666666666669" right="1.0416666666666666E-2" top="0.45833333333333331" bottom="0.2291666666666666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9" r:id="rId4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5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6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7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8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9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0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1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2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3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4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5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6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7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8" name="Check Box 4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9" name="Check Box 48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0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1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2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3" name="Check Box 52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24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25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6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27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28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29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0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1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2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3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34" name="Check Box 63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35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36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37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0</xdr:rowOff>
                  </from>
                  <to>
                    <xdr:col>2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38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0</xdr:rowOff>
                  </from>
                  <to>
                    <xdr:col>2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39" name="Check Box 68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0</xdr:rowOff>
                  </from>
                  <to>
                    <xdr:col>2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0" name="Check Box 69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0</xdr:rowOff>
                  </from>
                  <to>
                    <xdr:col>2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1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2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2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2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3" name="Check Box 72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2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4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2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5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2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6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2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7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2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8" name="Check Box 77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2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9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47</xdr:row>
                    <xdr:rowOff>0</xdr:rowOff>
                  </from>
                  <to>
                    <xdr:col>2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50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0</xdr:rowOff>
                  </from>
                  <to>
                    <xdr:col>2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51" name="Check Box 80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0</xdr:rowOff>
                  </from>
                  <to>
                    <xdr:col>2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52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0</xdr:rowOff>
                  </from>
                  <to>
                    <xdr:col>2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53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0</xdr:rowOff>
                  </from>
                  <to>
                    <xdr:col>2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54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0</xdr:rowOff>
                  </from>
                  <to>
                    <xdr:col>2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55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2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56" name="Check Box 85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2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57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2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58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2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59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2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60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2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61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2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62" name="Check Box 91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2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63" name="Check Box 93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64" name="Check Box 94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65" name="Check Box 95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66" name="Check Box 100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17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67" name="Check Box 101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17</xdr:col>
                    <xdr:colOff>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68" name="Check Box 104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69" name="Check Box 106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70" name="Check Box 107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71" name="Check Box 108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72" name="Check Box 110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73" name="Check Box 111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74" name="Check Box 112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75" name="Check Box 113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76" name="Check Box 114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77" name="Check Box 115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78" name="Check Box 116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79" name="Check Box 117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80" name="Check Box 118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81" name="Check Box 119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82" name="Check Box 120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83" name="Check Box 121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84" name="Check Box 122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85" name="Check Box 123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86" name="Check Box 124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87" name="Check Box 125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88" name="Check Box 126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89" name="Check Box 127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90" name="Check Box 128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91" name="Check Box 129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92" name="Check Box 130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93" name="Check Box 131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94" name="Check Box 132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95" name="Check Box 133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96" name="Check Box 134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97" name="Check Box 135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98" name="Check Box 136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99" name="Check Box 137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00" name="Check Box 138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01" name="Check Box 139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02" name="Check Box 140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03" name="Check Box 141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04" name="Check Box 142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05" name="Check Box 143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06" name="Check Box 144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07" name="Check Box 145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08" name="Check Box 146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09" name="Check Box 147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10" name="Check Box 148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11" name="Check Box 149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12" name="Check Box 150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13" name="Check Box 151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14" name="Check Box 152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15" name="Check Box 153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16" name="Check Box 154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17" name="Check Box 155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18" name="Check Box 156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19" name="Check Box 157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20" name="Check Box 158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21" name="Check Box 159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22" name="Check Box 160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23" name="Check Box 161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24" name="Check Box 162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25" name="Check Box 163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26" name="Check Box 164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27" name="Check Box 165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28" name="Check Box 166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29" name="Check Box 167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30" name="Check Box 168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31" name="Check Box 169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16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32" name="Check Box 170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16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33" name="Check Box 171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16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34" name="Check Box 172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16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35" name="Check Box 173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36" name="Check Box 174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37" name="Check Box 175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38" name="Check Box 176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0</xdr:rowOff>
                  </from>
                  <to>
                    <xdr:col>16</xdr:col>
                    <xdr:colOff>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39" name="Check Box 177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0</xdr:rowOff>
                  </from>
                  <to>
                    <xdr:col>16</xdr:col>
                    <xdr:colOff>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40" name="Check Box 178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0</xdr:rowOff>
                  </from>
                  <to>
                    <xdr:col>16</xdr:col>
                    <xdr:colOff>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41" name="Check Box 179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0</xdr:rowOff>
                  </from>
                  <to>
                    <xdr:col>16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42" name="Check Box 180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0</xdr:rowOff>
                  </from>
                  <to>
                    <xdr:col>16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43" name="Check Box 181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0</xdr:rowOff>
                  </from>
                  <to>
                    <xdr:col>16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44" name="Check Box 182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0</xdr:rowOff>
                  </from>
                  <to>
                    <xdr:col>16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45" name="Check Box 183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0</xdr:rowOff>
                  </from>
                  <to>
                    <xdr:col>16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46" name="Check Box 184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0</xdr:rowOff>
                  </from>
                  <to>
                    <xdr:col>16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47" name="Check Box 185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0</xdr:rowOff>
                  </from>
                  <to>
                    <xdr:col>16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48" name="Check Box 186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0</xdr:rowOff>
                  </from>
                  <to>
                    <xdr:col>16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49" name="Check Box 187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50" name="Check Box 188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51" name="Check Box 189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52" name="Check Box 190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53" name="Check Box 191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54" name="Check Box 192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55" name="Check Box 193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56" name="Check Box 194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57" name="Check Box 195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58" name="Check Box 196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59" name="Check Box 197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60" name="Check Box 198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161" name="Check Box 199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162" name="Check Box 200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163" name="Check Box 201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64" name="Check Box 202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165" name="Check Box 203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166" name="Check Box 204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167" name="Check Box 205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168" name="Check Box 206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69" name="Check Box 207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170" name="Check Box 208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71" name="Check Box 209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72" name="Check Box 210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73" name="Check Box 211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74" name="Check Box 212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175" name="Check Box 213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176" name="Check Box 214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177" name="Check Box 215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178" name="Check Box 216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179" name="Check Box 217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180" name="Check Box 218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181" name="Check Box 219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182" name="Check Box 220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183" name="Check Box 221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184" name="Check Box 222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185" name="Check Box 223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186" name="Check Box 224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187" name="Check Box 225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188" name="Check Box 226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189" name="Check Box 227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190" name="Check Box 228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191" name="Check Box 229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192" name="Check Box 230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193" name="Check Box 231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194" name="Check Box 232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195" name="Check Box 233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196" name="Check Box 234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197" name="Check Box 235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198" name="Check Box 236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199" name="Check Box 237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00" name="Check Box 238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01" name="Check Box 239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02" name="Check Box 240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03" name="Check Box 241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04" name="Check Box 242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05" name="Check Box 243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0</xdr:rowOff>
                  </from>
                  <to>
                    <xdr:col>16</xdr:col>
                    <xdr:colOff>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06" name="Check Box 244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07" name="Check Box 245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08" name="Check Box 246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09" name="Check Box 247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10" name="Check Box 248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11" name="Check Box 249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12" name="Check Box 250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13" name="Check Box 251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14" name="Check Box 252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15" name="Check Box 253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16" name="Check Box 254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17" name="Check Box 255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18" name="Check Box 256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19" name="Check Box 257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20" name="Check Box 258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21" name="Check Box 259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22" name="Check Box 260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23" name="Check Box 261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24" name="Check Box 262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0</xdr:rowOff>
                  </from>
                  <to>
                    <xdr:col>16</xdr:col>
                    <xdr:colOff>0</xdr:colOff>
                    <xdr:row>50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CE63"/>
  <sheetViews>
    <sheetView tabSelected="1" zoomScaleNormal="100" zoomScalePageLayoutView="55" workbookViewId="0">
      <selection activeCell="AG33" sqref="AG33"/>
    </sheetView>
  </sheetViews>
  <sheetFormatPr defaultColWidth="2.21875" defaultRowHeight="13.2" x14ac:dyDescent="0.2"/>
  <cols>
    <col min="7" max="7" width="2.21875" customWidth="1"/>
    <col min="12" max="12" width="2.44140625" bestFit="1" customWidth="1"/>
    <col min="17" max="17" width="2.44140625" bestFit="1" customWidth="1"/>
    <col min="22" max="22" width="2.44140625" bestFit="1" customWidth="1"/>
    <col min="27" max="27" width="2.44140625" bestFit="1" customWidth="1"/>
    <col min="32" max="32" width="2.44140625" bestFit="1" customWidth="1"/>
    <col min="37" max="37" width="3.44140625" bestFit="1" customWidth="1"/>
  </cols>
  <sheetData>
    <row r="1" spans="1:82" ht="14.4" x14ac:dyDescent="0.2">
      <c r="A1" s="472" t="s">
        <v>35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</row>
    <row r="2" spans="1:82" ht="14.4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82" x14ac:dyDescent="0.2">
      <c r="A3" s="473"/>
      <c r="B3" s="473"/>
      <c r="C3" s="474" t="s">
        <v>36</v>
      </c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5" t="s">
        <v>9</v>
      </c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7"/>
      <c r="AO3" s="14"/>
      <c r="AP3" s="14"/>
    </row>
    <row r="4" spans="1:82" x14ac:dyDescent="0.2">
      <c r="A4" s="473"/>
      <c r="B4" s="473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8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79"/>
      <c r="AN4" s="480"/>
      <c r="AO4" s="14"/>
      <c r="AP4" s="14"/>
    </row>
    <row r="5" spans="1:82" x14ac:dyDescent="0.2">
      <c r="A5" s="447">
        <v>1</v>
      </c>
      <c r="B5" s="447"/>
      <c r="C5" s="448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449"/>
      <c r="W5" s="453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5"/>
      <c r="AO5" s="14"/>
      <c r="AP5" s="14"/>
    </row>
    <row r="6" spans="1:82" ht="13.5" customHeight="1" x14ac:dyDescent="0.2">
      <c r="A6" s="447"/>
      <c r="B6" s="447"/>
      <c r="C6" s="450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2"/>
      <c r="W6" s="456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8"/>
      <c r="AO6" s="14"/>
      <c r="AP6" s="14"/>
    </row>
    <row r="7" spans="1:82" ht="13.5" customHeight="1" x14ac:dyDescent="0.2">
      <c r="A7" s="447">
        <v>2</v>
      </c>
      <c r="B7" s="447"/>
      <c r="C7" s="448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449"/>
      <c r="W7" s="453"/>
      <c r="X7" s="454"/>
      <c r="Y7" s="454"/>
      <c r="Z7" s="454"/>
      <c r="AA7" s="454"/>
      <c r="AB7" s="454"/>
      <c r="AC7" s="454"/>
      <c r="AD7" s="454"/>
      <c r="AE7" s="454"/>
      <c r="AF7" s="454"/>
      <c r="AG7" s="454"/>
      <c r="AH7" s="454"/>
      <c r="AI7" s="454"/>
      <c r="AJ7" s="454"/>
      <c r="AK7" s="454"/>
      <c r="AL7" s="454"/>
      <c r="AM7" s="454"/>
      <c r="AN7" s="455"/>
      <c r="AO7" s="29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</row>
    <row r="8" spans="1:82" ht="13.5" customHeight="1" x14ac:dyDescent="0.2">
      <c r="A8" s="447"/>
      <c r="B8" s="447"/>
      <c r="C8" s="450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2"/>
      <c r="W8" s="456"/>
      <c r="X8" s="457"/>
      <c r="Y8" s="457"/>
      <c r="Z8" s="457"/>
      <c r="AA8" s="457"/>
      <c r="AB8" s="457"/>
      <c r="AC8" s="457"/>
      <c r="AD8" s="457"/>
      <c r="AE8" s="457"/>
      <c r="AF8" s="457"/>
      <c r="AG8" s="457"/>
      <c r="AH8" s="457"/>
      <c r="AI8" s="457"/>
      <c r="AJ8" s="457"/>
      <c r="AK8" s="457"/>
      <c r="AL8" s="457"/>
      <c r="AM8" s="457"/>
      <c r="AN8" s="458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</row>
    <row r="9" spans="1:82" ht="13.5" customHeight="1" x14ac:dyDescent="0.2">
      <c r="A9" s="447">
        <v>3</v>
      </c>
      <c r="B9" s="447"/>
      <c r="C9" s="448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449"/>
      <c r="W9" s="453"/>
      <c r="X9" s="454"/>
      <c r="Y9" s="454"/>
      <c r="Z9" s="454"/>
      <c r="AA9" s="454"/>
      <c r="AB9" s="454"/>
      <c r="AC9" s="454"/>
      <c r="AD9" s="454"/>
      <c r="AE9" s="454"/>
      <c r="AF9" s="454"/>
      <c r="AG9" s="454"/>
      <c r="AH9" s="454"/>
      <c r="AI9" s="454"/>
      <c r="AJ9" s="454"/>
      <c r="AK9" s="454"/>
      <c r="AL9" s="454"/>
      <c r="AM9" s="454"/>
      <c r="AN9" s="455"/>
      <c r="AO9" s="32"/>
      <c r="AP9" s="32"/>
      <c r="AQ9" s="32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</row>
    <row r="10" spans="1:82" x14ac:dyDescent="0.2">
      <c r="A10" s="447"/>
      <c r="B10" s="447"/>
      <c r="C10" s="450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Q10" s="451"/>
      <c r="R10" s="451"/>
      <c r="S10" s="451"/>
      <c r="T10" s="451"/>
      <c r="U10" s="451"/>
      <c r="V10" s="452"/>
      <c r="W10" s="456"/>
      <c r="X10" s="457"/>
      <c r="Y10" s="457"/>
      <c r="Z10" s="457"/>
      <c r="AA10" s="457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AL10" s="457"/>
      <c r="AM10" s="457"/>
      <c r="AN10" s="458"/>
      <c r="AO10" s="32"/>
      <c r="AP10" s="32"/>
      <c r="AQ10" s="32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</row>
    <row r="11" spans="1:82" ht="13.5" customHeight="1" x14ac:dyDescent="0.2">
      <c r="A11" s="447">
        <v>4</v>
      </c>
      <c r="B11" s="447"/>
      <c r="C11" s="448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449"/>
      <c r="W11" s="453"/>
      <c r="X11" s="454"/>
      <c r="Y11" s="454"/>
      <c r="Z11" s="454"/>
      <c r="AA11" s="454"/>
      <c r="AB11" s="454"/>
      <c r="AC11" s="454"/>
      <c r="AD11" s="454"/>
      <c r="AE11" s="454"/>
      <c r="AF11" s="454"/>
      <c r="AG11" s="454"/>
      <c r="AH11" s="454"/>
      <c r="AI11" s="454"/>
      <c r="AJ11" s="454"/>
      <c r="AK11" s="454"/>
      <c r="AL11" s="454"/>
      <c r="AM11" s="454"/>
      <c r="AN11" s="455"/>
      <c r="AO11" s="29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</row>
    <row r="12" spans="1:82" ht="13.5" customHeight="1" x14ac:dyDescent="0.2">
      <c r="A12" s="447"/>
      <c r="B12" s="447"/>
      <c r="C12" s="450"/>
      <c r="D12" s="451"/>
      <c r="E12" s="451"/>
      <c r="F12" s="451"/>
      <c r="G12" s="451"/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451"/>
      <c r="S12" s="451"/>
      <c r="T12" s="451"/>
      <c r="U12" s="451"/>
      <c r="V12" s="452"/>
      <c r="W12" s="456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  <c r="AM12" s="457"/>
      <c r="AN12" s="458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</row>
    <row r="13" spans="1:82" ht="13.5" customHeight="1" x14ac:dyDescent="0.2">
      <c r="A13" s="447">
        <v>5</v>
      </c>
      <c r="B13" s="447"/>
      <c r="C13" s="448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449"/>
      <c r="W13" s="453"/>
      <c r="X13" s="454"/>
      <c r="Y13" s="454"/>
      <c r="Z13" s="454"/>
      <c r="AA13" s="454"/>
      <c r="AB13" s="454"/>
      <c r="AC13" s="454"/>
      <c r="AD13" s="454"/>
      <c r="AE13" s="454"/>
      <c r="AF13" s="454"/>
      <c r="AG13" s="454"/>
      <c r="AH13" s="454"/>
      <c r="AI13" s="454"/>
      <c r="AJ13" s="454"/>
      <c r="AK13" s="454"/>
      <c r="AL13" s="454"/>
      <c r="AM13" s="454"/>
      <c r="AN13" s="455"/>
      <c r="AO13" s="32"/>
      <c r="AP13" s="32"/>
      <c r="AQ13" s="32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</row>
    <row r="14" spans="1:82" x14ac:dyDescent="0.2">
      <c r="A14" s="447"/>
      <c r="B14" s="447"/>
      <c r="C14" s="450"/>
      <c r="D14" s="451"/>
      <c r="E14" s="451"/>
      <c r="F14" s="451"/>
      <c r="G14" s="451"/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1"/>
      <c r="S14" s="451"/>
      <c r="T14" s="451"/>
      <c r="U14" s="451"/>
      <c r="V14" s="452"/>
      <c r="W14" s="456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  <c r="AH14" s="457"/>
      <c r="AI14" s="457"/>
      <c r="AJ14" s="457"/>
      <c r="AK14" s="457"/>
      <c r="AL14" s="457"/>
      <c r="AM14" s="457"/>
      <c r="AN14" s="458"/>
      <c r="AO14" s="32"/>
      <c r="AP14" s="32"/>
      <c r="AQ14" s="32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</row>
    <row r="15" spans="1:82" ht="13.5" customHeight="1" x14ac:dyDescent="0.2">
      <c r="A15" s="447">
        <v>6</v>
      </c>
      <c r="B15" s="447"/>
      <c r="C15" s="448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449"/>
      <c r="W15" s="453"/>
      <c r="X15" s="454"/>
      <c r="Y15" s="454"/>
      <c r="Z15" s="454"/>
      <c r="AA15" s="454"/>
      <c r="AB15" s="454"/>
      <c r="AC15" s="454"/>
      <c r="AD15" s="454"/>
      <c r="AE15" s="454"/>
      <c r="AF15" s="454"/>
      <c r="AG15" s="454"/>
      <c r="AH15" s="454"/>
      <c r="AI15" s="454"/>
      <c r="AJ15" s="454"/>
      <c r="AK15" s="454"/>
      <c r="AL15" s="454"/>
      <c r="AM15" s="454"/>
      <c r="AN15" s="455"/>
      <c r="AO15" s="32"/>
      <c r="AP15" s="32"/>
      <c r="AQ15" s="32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</row>
    <row r="16" spans="1:82" ht="13.5" customHeight="1" x14ac:dyDescent="0.2">
      <c r="A16" s="447"/>
      <c r="B16" s="447"/>
      <c r="C16" s="450"/>
      <c r="D16" s="451"/>
      <c r="E16" s="451"/>
      <c r="F16" s="451"/>
      <c r="G16" s="451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1"/>
      <c r="T16" s="451"/>
      <c r="U16" s="451"/>
      <c r="V16" s="452"/>
      <c r="W16" s="456"/>
      <c r="X16" s="457"/>
      <c r="Y16" s="457"/>
      <c r="Z16" s="457"/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457"/>
      <c r="AN16" s="458"/>
      <c r="AO16" s="32"/>
      <c r="AP16" s="32"/>
      <c r="AQ16" s="32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</row>
    <row r="17" spans="1:83" ht="13.5" customHeight="1" x14ac:dyDescent="0.2">
      <c r="A17" s="33"/>
      <c r="B17" s="33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2"/>
      <c r="AQ17" s="32"/>
      <c r="AR17" s="32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</row>
    <row r="18" spans="1:83" x14ac:dyDescent="0.2">
      <c r="A18" s="459" t="s">
        <v>37</v>
      </c>
      <c r="B18" s="459"/>
      <c r="C18" s="459"/>
      <c r="D18" s="459"/>
      <c r="E18" s="459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59"/>
      <c r="AL18" s="459"/>
      <c r="AM18" s="459"/>
      <c r="AN18" s="459"/>
    </row>
    <row r="19" spans="1:83" x14ac:dyDescent="0.2">
      <c r="A19" s="460"/>
      <c r="B19" s="460"/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0"/>
      <c r="U19" s="460"/>
      <c r="V19" s="460"/>
      <c r="W19" s="460"/>
      <c r="X19" s="460"/>
      <c r="Y19" s="460"/>
      <c r="Z19" s="460"/>
      <c r="AA19" s="460"/>
      <c r="AB19" s="460"/>
      <c r="AC19" s="460"/>
      <c r="AD19" s="460"/>
      <c r="AE19" s="460"/>
      <c r="AF19" s="460"/>
      <c r="AG19" s="460"/>
      <c r="AH19" s="460"/>
      <c r="AI19" s="460"/>
      <c r="AJ19" s="460"/>
      <c r="AK19" s="460"/>
      <c r="AL19" s="460"/>
      <c r="AM19" s="460"/>
      <c r="AN19" s="460"/>
    </row>
    <row r="20" spans="1:83" x14ac:dyDescent="0.2">
      <c r="A20" s="460"/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  <c r="AA20" s="460"/>
      <c r="AB20" s="460"/>
      <c r="AC20" s="460"/>
      <c r="AD20" s="460"/>
      <c r="AE20" s="460"/>
      <c r="AF20" s="460"/>
      <c r="AG20" s="460"/>
      <c r="AH20" s="460"/>
      <c r="AI20" s="460"/>
      <c r="AJ20" s="460"/>
      <c r="AK20" s="460"/>
      <c r="AL20" s="460"/>
      <c r="AM20" s="460"/>
      <c r="AN20" s="460"/>
    </row>
    <row r="21" spans="1:83" x14ac:dyDescent="0.2">
      <c r="A21" s="460"/>
      <c r="B21" s="460"/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  <c r="V21" s="460"/>
      <c r="W21" s="460"/>
      <c r="X21" s="460"/>
      <c r="Y21" s="460"/>
      <c r="Z21" s="460"/>
      <c r="AA21" s="460"/>
      <c r="AB21" s="460"/>
      <c r="AC21" s="460"/>
      <c r="AD21" s="460"/>
      <c r="AE21" s="460"/>
      <c r="AF21" s="460"/>
      <c r="AG21" s="460"/>
      <c r="AH21" s="460"/>
      <c r="AI21" s="460"/>
      <c r="AJ21" s="460"/>
      <c r="AK21" s="460"/>
      <c r="AL21" s="460"/>
      <c r="AM21" s="460"/>
      <c r="AN21" s="460"/>
    </row>
    <row r="22" spans="1:83" x14ac:dyDescent="0.2">
      <c r="A22" s="460"/>
      <c r="B22" s="460"/>
      <c r="C22" s="460"/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  <c r="AA22" s="460"/>
      <c r="AB22" s="460"/>
      <c r="AC22" s="460"/>
      <c r="AD22" s="460"/>
      <c r="AE22" s="460"/>
      <c r="AF22" s="460"/>
      <c r="AG22" s="460"/>
      <c r="AH22" s="460"/>
      <c r="AI22" s="460"/>
      <c r="AJ22" s="460"/>
      <c r="AK22" s="460"/>
      <c r="AL22" s="460"/>
      <c r="AM22" s="460"/>
      <c r="AN22" s="460"/>
    </row>
    <row r="23" spans="1:83" x14ac:dyDescent="0.2">
      <c r="A23" s="460"/>
      <c r="B23" s="460"/>
      <c r="C23" s="460"/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460"/>
      <c r="Y23" s="460"/>
      <c r="Z23" s="460"/>
      <c r="AA23" s="460"/>
      <c r="AB23" s="460"/>
      <c r="AC23" s="460"/>
      <c r="AD23" s="460"/>
      <c r="AE23" s="460"/>
      <c r="AF23" s="460"/>
      <c r="AG23" s="460"/>
      <c r="AH23" s="460"/>
      <c r="AI23" s="460"/>
      <c r="AJ23" s="460"/>
      <c r="AK23" s="460"/>
      <c r="AL23" s="460"/>
      <c r="AM23" s="460"/>
      <c r="AN23" s="460"/>
    </row>
    <row r="24" spans="1:83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7"/>
    </row>
    <row r="25" spans="1:83" x14ac:dyDescent="0.2">
      <c r="A25" s="38" t="s">
        <v>38</v>
      </c>
      <c r="B25" s="39"/>
      <c r="C25" s="39"/>
      <c r="D25" s="39"/>
      <c r="E25" s="39"/>
      <c r="F25" s="39"/>
      <c r="G25" s="40"/>
      <c r="H25" s="40"/>
      <c r="I25" s="40"/>
      <c r="J25" s="40"/>
      <c r="K25" s="40"/>
      <c r="L25" s="40"/>
      <c r="M25" s="40"/>
      <c r="N25" s="40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7"/>
    </row>
    <row r="26" spans="1:83" ht="13.5" customHeight="1" x14ac:dyDescent="0.2">
      <c r="A26" s="461" t="s">
        <v>39</v>
      </c>
      <c r="B26" s="462"/>
      <c r="C26" s="462"/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2"/>
      <c r="R26" s="462"/>
      <c r="S26" s="462"/>
      <c r="T26" s="463"/>
      <c r="U26" s="464" t="s">
        <v>186</v>
      </c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20"/>
      <c r="AL26" s="420"/>
      <c r="AM26" s="420"/>
      <c r="AN26" s="421"/>
      <c r="AO26" s="41"/>
    </row>
    <row r="27" spans="1:83" ht="13.5" customHeight="1" x14ac:dyDescent="0.2">
      <c r="A27" s="465"/>
      <c r="B27" s="466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7"/>
      <c r="U27" s="422"/>
      <c r="V27" s="423"/>
      <c r="W27" s="423"/>
      <c r="X27" s="423"/>
      <c r="Y27" s="423"/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4"/>
      <c r="AO27" s="41"/>
    </row>
    <row r="28" spans="1:83" ht="13.5" customHeight="1" x14ac:dyDescent="0.2">
      <c r="A28" s="465"/>
      <c r="B28" s="466"/>
      <c r="C28" s="466"/>
      <c r="D28" s="466"/>
      <c r="E28" s="466"/>
      <c r="F28" s="466"/>
      <c r="G28" s="466"/>
      <c r="H28" s="466"/>
      <c r="I28" s="466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467"/>
      <c r="U28" s="422"/>
      <c r="V28" s="423"/>
      <c r="W28" s="423"/>
      <c r="X28" s="423"/>
      <c r="Y28" s="423"/>
      <c r="Z28" s="423"/>
      <c r="AA28" s="423"/>
      <c r="AB28" s="423"/>
      <c r="AC28" s="423"/>
      <c r="AD28" s="423"/>
      <c r="AE28" s="423"/>
      <c r="AF28" s="423"/>
      <c r="AG28" s="423"/>
      <c r="AH28" s="423"/>
      <c r="AI28" s="423"/>
      <c r="AJ28" s="423"/>
      <c r="AK28" s="423"/>
      <c r="AL28" s="423"/>
      <c r="AM28" s="423"/>
      <c r="AN28" s="424"/>
      <c r="AO28" s="41"/>
    </row>
    <row r="29" spans="1:83" x14ac:dyDescent="0.2">
      <c r="A29" s="465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7"/>
      <c r="U29" s="422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423"/>
      <c r="AM29" s="423"/>
      <c r="AN29" s="424"/>
      <c r="AO29" s="41"/>
    </row>
    <row r="30" spans="1:83" x14ac:dyDescent="0.2">
      <c r="A30" s="468"/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  <c r="Q30" s="469"/>
      <c r="R30" s="469"/>
      <c r="S30" s="469"/>
      <c r="T30" s="470"/>
      <c r="U30" s="425"/>
      <c r="V30" s="426"/>
      <c r="W30" s="426"/>
      <c r="X30" s="426"/>
      <c r="Y30" s="426"/>
      <c r="Z30" s="426"/>
      <c r="AA30" s="426"/>
      <c r="AB30" s="426"/>
      <c r="AC30" s="426"/>
      <c r="AD30" s="426"/>
      <c r="AE30" s="426"/>
      <c r="AF30" s="426"/>
      <c r="AG30" s="426"/>
      <c r="AH30" s="426"/>
      <c r="AI30" s="426"/>
      <c r="AJ30" s="426"/>
      <c r="AK30" s="426"/>
      <c r="AL30" s="426"/>
      <c r="AM30" s="426"/>
      <c r="AN30" s="427"/>
      <c r="AO30" s="41"/>
    </row>
    <row r="31" spans="1:83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41"/>
    </row>
    <row r="32" spans="1:83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41"/>
    </row>
    <row r="33" spans="1:40" ht="16.2" x14ac:dyDescent="0.2">
      <c r="A33" s="43" t="s">
        <v>40</v>
      </c>
      <c r="B33" s="44"/>
      <c r="C33" s="44"/>
      <c r="D33" s="44"/>
      <c r="E33" s="44"/>
      <c r="F33" s="45"/>
      <c r="G33" s="46"/>
      <c r="H33" s="46"/>
      <c r="I33" s="47"/>
      <c r="J33" s="47"/>
      <c r="K33" s="47"/>
      <c r="L33" s="47"/>
      <c r="M33" s="47"/>
      <c r="N33" s="4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135" t="s">
        <v>41</v>
      </c>
      <c r="B34" s="136"/>
      <c r="C34" s="136"/>
      <c r="D34" s="136"/>
      <c r="E34" s="137"/>
      <c r="F34" s="471" t="s">
        <v>42</v>
      </c>
      <c r="G34" s="471"/>
      <c r="H34" s="471"/>
      <c r="I34" s="471"/>
      <c r="J34" s="471"/>
      <c r="K34" s="471" t="s">
        <v>30</v>
      </c>
      <c r="L34" s="471"/>
      <c r="M34" s="471"/>
      <c r="N34" s="471"/>
      <c r="O34" s="471"/>
      <c r="P34" s="471" t="s">
        <v>27</v>
      </c>
      <c r="Q34" s="471"/>
      <c r="R34" s="471"/>
      <c r="S34" s="471"/>
      <c r="T34" s="471"/>
      <c r="U34" s="471" t="s">
        <v>21</v>
      </c>
      <c r="V34" s="471"/>
      <c r="W34" s="471"/>
      <c r="X34" s="471"/>
      <c r="Y34" s="471"/>
      <c r="Z34" s="471" t="s">
        <v>97</v>
      </c>
      <c r="AA34" s="471"/>
      <c r="AB34" s="471"/>
      <c r="AC34" s="471"/>
      <c r="AD34" s="471"/>
      <c r="AE34" s="471" t="s">
        <v>29</v>
      </c>
      <c r="AF34" s="471"/>
      <c r="AG34" s="471"/>
      <c r="AH34" s="471"/>
      <c r="AI34" s="471"/>
      <c r="AJ34" s="471" t="s">
        <v>25</v>
      </c>
      <c r="AK34" s="471"/>
      <c r="AL34" s="471"/>
      <c r="AM34" s="471"/>
      <c r="AN34" s="471"/>
    </row>
    <row r="35" spans="1:40" ht="23.1" customHeight="1" x14ac:dyDescent="0.2">
      <c r="A35" s="135" t="s">
        <v>43</v>
      </c>
      <c r="B35" s="136"/>
      <c r="C35" s="136"/>
      <c r="D35" s="136"/>
      <c r="E35" s="137"/>
      <c r="F35" s="90"/>
      <c r="G35" s="92">
        <f>COUNTIF(①!X17:AC50,"運動機能低下")</f>
        <v>0</v>
      </c>
      <c r="H35" s="82" t="s">
        <v>173</v>
      </c>
      <c r="I35" s="92">
        <v>5</v>
      </c>
      <c r="J35" s="91"/>
      <c r="K35" s="90"/>
      <c r="L35" s="92">
        <f>COUNTIF(①!X17:AC50,"栄養改善")</f>
        <v>0</v>
      </c>
      <c r="M35" s="82" t="s">
        <v>173</v>
      </c>
      <c r="N35" s="92">
        <v>2</v>
      </c>
      <c r="O35" s="91"/>
      <c r="P35" s="90"/>
      <c r="Q35" s="92">
        <f>COUNTIF(①!X17:AC50,"口腔ケア")</f>
        <v>0</v>
      </c>
      <c r="R35" s="82" t="s">
        <v>173</v>
      </c>
      <c r="S35" s="92">
        <v>3</v>
      </c>
      <c r="T35" s="91"/>
      <c r="U35" s="90"/>
      <c r="V35" s="92">
        <f>COUNTIF(①!X23:AC24,"閉じこもり予防")</f>
        <v>0</v>
      </c>
      <c r="W35" s="82" t="s">
        <v>173</v>
      </c>
      <c r="X35" s="92">
        <v>2</v>
      </c>
      <c r="Y35" s="91"/>
      <c r="Z35" s="90"/>
      <c r="AA35" s="92">
        <f>COUNTIF(①!X17:AC50,"認知症予防")</f>
        <v>0</v>
      </c>
      <c r="AB35" s="82" t="s">
        <v>173</v>
      </c>
      <c r="AC35" s="92">
        <v>3</v>
      </c>
      <c r="AD35" s="91"/>
      <c r="AE35" s="90"/>
      <c r="AF35" s="92">
        <f>COUNTIF(①!X17:AC50,"うつ予防")</f>
        <v>0</v>
      </c>
      <c r="AG35" s="82" t="s">
        <v>173</v>
      </c>
      <c r="AH35" s="92">
        <v>5</v>
      </c>
      <c r="AI35" s="91"/>
      <c r="AJ35" s="90"/>
      <c r="AK35" s="92">
        <f>COUNTIF(①!X17:AC50,"運動機能低下")+COUNTIF(①!X17:AC50,"生活機能低下")+COUNTIF(①!X17:AC50,"閉じこもり予防")+COUNTIF(①!X17:AC50,"認知症予防")+COUNTIF(①!X17:AC50,"口腔ケア")+COUNTIF(①!X17:AC50,"栄養改善")</f>
        <v>0</v>
      </c>
      <c r="AL35" s="82" t="s">
        <v>173</v>
      </c>
      <c r="AM35" s="437">
        <v>20</v>
      </c>
      <c r="AN35" s="438"/>
    </row>
    <row r="36" spans="1:40" ht="23.1" customHeight="1" x14ac:dyDescent="0.2">
      <c r="A36" s="135" t="s">
        <v>44</v>
      </c>
      <c r="B36" s="136"/>
      <c r="C36" s="136"/>
      <c r="D36" s="136"/>
      <c r="E36" s="137"/>
      <c r="F36" s="90"/>
      <c r="G36" s="92"/>
      <c r="H36" s="82" t="s">
        <v>173</v>
      </c>
      <c r="I36" s="92">
        <v>5</v>
      </c>
      <c r="J36" s="91"/>
      <c r="K36" s="90"/>
      <c r="L36" s="92"/>
      <c r="M36" s="82" t="s">
        <v>173</v>
      </c>
      <c r="N36" s="92">
        <v>2</v>
      </c>
      <c r="O36" s="91"/>
      <c r="P36" s="90"/>
      <c r="Q36" s="92"/>
      <c r="R36" s="82" t="s">
        <v>173</v>
      </c>
      <c r="S36" s="92">
        <v>3</v>
      </c>
      <c r="T36" s="91"/>
      <c r="U36" s="90"/>
      <c r="V36" s="92"/>
      <c r="W36" s="82" t="s">
        <v>173</v>
      </c>
      <c r="X36" s="92">
        <v>2</v>
      </c>
      <c r="Y36" s="91"/>
      <c r="Z36" s="90"/>
      <c r="AA36" s="92"/>
      <c r="AB36" s="82" t="s">
        <v>173</v>
      </c>
      <c r="AC36" s="92">
        <v>3</v>
      </c>
      <c r="AD36" s="91"/>
      <c r="AE36" s="90"/>
      <c r="AF36" s="92"/>
      <c r="AG36" s="82" t="s">
        <v>173</v>
      </c>
      <c r="AH36" s="92">
        <v>5</v>
      </c>
      <c r="AI36" s="91"/>
      <c r="AJ36" s="90"/>
      <c r="AK36" s="92"/>
      <c r="AL36" s="82" t="s">
        <v>173</v>
      </c>
      <c r="AM36" s="437">
        <v>20</v>
      </c>
      <c r="AN36" s="438"/>
    </row>
    <row r="37" spans="1:40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</row>
    <row r="38" spans="1:40" x14ac:dyDescent="0.2">
      <c r="A38" s="413" t="s">
        <v>45</v>
      </c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5"/>
      <c r="P38" s="416" t="s">
        <v>46</v>
      </c>
      <c r="Q38" s="417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8"/>
      <c r="AC38" s="416" t="s">
        <v>47</v>
      </c>
      <c r="AD38" s="417"/>
      <c r="AE38" s="417"/>
      <c r="AF38" s="417"/>
      <c r="AG38" s="417"/>
      <c r="AH38" s="417"/>
      <c r="AI38" s="417"/>
      <c r="AJ38" s="417"/>
      <c r="AK38" s="417"/>
      <c r="AL38" s="417"/>
      <c r="AM38" s="417"/>
      <c r="AN38" s="418"/>
    </row>
    <row r="39" spans="1:40" x14ac:dyDescent="0.2">
      <c r="A39" s="419"/>
      <c r="B39" s="420"/>
      <c r="C39" s="420"/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1"/>
      <c r="P39" s="419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1"/>
      <c r="AC39" s="428"/>
      <c r="AD39" s="429"/>
      <c r="AE39" s="429"/>
      <c r="AF39" s="429"/>
      <c r="AG39" s="429"/>
      <c r="AH39" s="429"/>
      <c r="AI39" s="429"/>
      <c r="AJ39" s="429"/>
      <c r="AK39" s="429"/>
      <c r="AL39" s="429"/>
      <c r="AM39" s="429"/>
      <c r="AN39" s="430"/>
    </row>
    <row r="40" spans="1:40" x14ac:dyDescent="0.2">
      <c r="A40" s="422"/>
      <c r="B40" s="423"/>
      <c r="C40" s="423"/>
      <c r="D40" s="423"/>
      <c r="E40" s="423"/>
      <c r="F40" s="423"/>
      <c r="G40" s="423"/>
      <c r="H40" s="423"/>
      <c r="I40" s="423"/>
      <c r="J40" s="423"/>
      <c r="K40" s="423"/>
      <c r="L40" s="423"/>
      <c r="M40" s="423"/>
      <c r="N40" s="423"/>
      <c r="O40" s="424"/>
      <c r="P40" s="422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4"/>
      <c r="AC40" s="431"/>
      <c r="AD40" s="432"/>
      <c r="AE40" s="432"/>
      <c r="AF40" s="432"/>
      <c r="AG40" s="432"/>
      <c r="AH40" s="432"/>
      <c r="AI40" s="432"/>
      <c r="AJ40" s="432"/>
      <c r="AK40" s="432"/>
      <c r="AL40" s="432"/>
      <c r="AM40" s="432"/>
      <c r="AN40" s="433"/>
    </row>
    <row r="41" spans="1:40" x14ac:dyDescent="0.2">
      <c r="A41" s="422"/>
      <c r="B41" s="423"/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4"/>
      <c r="P41" s="422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4"/>
      <c r="AC41" s="431"/>
      <c r="AD41" s="432"/>
      <c r="AE41" s="432"/>
      <c r="AF41" s="432"/>
      <c r="AG41" s="432"/>
      <c r="AH41" s="432"/>
      <c r="AI41" s="432"/>
      <c r="AJ41" s="432"/>
      <c r="AK41" s="432"/>
      <c r="AL41" s="432"/>
      <c r="AM41" s="432"/>
      <c r="AN41" s="433"/>
    </row>
    <row r="42" spans="1:40" x14ac:dyDescent="0.2">
      <c r="A42" s="422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4"/>
      <c r="P42" s="422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4"/>
      <c r="AC42" s="431"/>
      <c r="AD42" s="432"/>
      <c r="AE42" s="432"/>
      <c r="AF42" s="432"/>
      <c r="AG42" s="432"/>
      <c r="AH42" s="432"/>
      <c r="AI42" s="432"/>
      <c r="AJ42" s="432"/>
      <c r="AK42" s="432"/>
      <c r="AL42" s="432"/>
      <c r="AM42" s="432"/>
      <c r="AN42" s="433"/>
    </row>
    <row r="43" spans="1:40" x14ac:dyDescent="0.2">
      <c r="A43" s="422"/>
      <c r="B43" s="423"/>
      <c r="C43" s="423"/>
      <c r="D43" s="423"/>
      <c r="E43" s="423"/>
      <c r="F43" s="423"/>
      <c r="G43" s="423"/>
      <c r="H43" s="423"/>
      <c r="I43" s="423"/>
      <c r="J43" s="423"/>
      <c r="K43" s="423"/>
      <c r="L43" s="423"/>
      <c r="M43" s="423"/>
      <c r="N43" s="423"/>
      <c r="O43" s="424"/>
      <c r="P43" s="422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4"/>
      <c r="AC43" s="431"/>
      <c r="AD43" s="432"/>
      <c r="AE43" s="432"/>
      <c r="AF43" s="432"/>
      <c r="AG43" s="432"/>
      <c r="AH43" s="432"/>
      <c r="AI43" s="432"/>
      <c r="AJ43" s="432"/>
      <c r="AK43" s="432"/>
      <c r="AL43" s="432"/>
      <c r="AM43" s="432"/>
      <c r="AN43" s="433"/>
    </row>
    <row r="44" spans="1:40" x14ac:dyDescent="0.2">
      <c r="A44" s="425"/>
      <c r="B44" s="426"/>
      <c r="C44" s="426"/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7"/>
      <c r="P44" s="425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7"/>
      <c r="AC44" s="434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6"/>
    </row>
    <row r="45" spans="1:4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413" t="s">
        <v>48</v>
      </c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5"/>
      <c r="V46" s="439" t="s">
        <v>49</v>
      </c>
      <c r="W46" s="440"/>
      <c r="X46" s="440"/>
      <c r="Y46" s="440"/>
      <c r="Z46" s="440"/>
      <c r="AA46" s="440"/>
      <c r="AB46" s="440"/>
      <c r="AC46" s="440"/>
      <c r="AD46" s="440"/>
      <c r="AE46" s="440"/>
      <c r="AF46" s="440"/>
      <c r="AG46" s="440"/>
      <c r="AH46" s="440"/>
      <c r="AI46" s="440"/>
      <c r="AJ46" s="440"/>
      <c r="AK46" s="440"/>
      <c r="AL46" s="440"/>
      <c r="AM46" s="440"/>
      <c r="AN46" s="441"/>
    </row>
    <row r="47" spans="1:40" x14ac:dyDescent="0.2">
      <c r="A47" s="385"/>
      <c r="B47" s="386"/>
      <c r="C47" s="386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7"/>
      <c r="V47" s="394"/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5"/>
      <c r="AL47" s="395"/>
      <c r="AM47" s="395"/>
      <c r="AN47" s="396"/>
    </row>
    <row r="48" spans="1:40" x14ac:dyDescent="0.2">
      <c r="A48" s="388"/>
      <c r="B48" s="389"/>
      <c r="C48" s="389"/>
      <c r="D48" s="389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89"/>
      <c r="U48" s="390"/>
      <c r="V48" s="397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8"/>
      <c r="AL48" s="398"/>
      <c r="AM48" s="398"/>
      <c r="AN48" s="399"/>
    </row>
    <row r="49" spans="1:40" x14ac:dyDescent="0.2">
      <c r="A49" s="388"/>
      <c r="B49" s="389"/>
      <c r="C49" s="389"/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89"/>
      <c r="Q49" s="389"/>
      <c r="R49" s="389"/>
      <c r="S49" s="389"/>
      <c r="T49" s="389"/>
      <c r="U49" s="390"/>
      <c r="V49" s="397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8"/>
      <c r="AK49" s="398"/>
      <c r="AL49" s="398"/>
      <c r="AM49" s="398"/>
      <c r="AN49" s="399"/>
    </row>
    <row r="50" spans="1:40" x14ac:dyDescent="0.2">
      <c r="A50" s="388"/>
      <c r="B50" s="389"/>
      <c r="C50" s="389"/>
      <c r="D50" s="389"/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89"/>
      <c r="P50" s="389"/>
      <c r="Q50" s="389"/>
      <c r="R50" s="389"/>
      <c r="S50" s="389"/>
      <c r="T50" s="389"/>
      <c r="U50" s="390"/>
      <c r="V50" s="397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8"/>
      <c r="AL50" s="398"/>
      <c r="AM50" s="398"/>
      <c r="AN50" s="399"/>
    </row>
    <row r="51" spans="1:40" x14ac:dyDescent="0.2">
      <c r="A51" s="388"/>
      <c r="B51" s="389"/>
      <c r="C51" s="389"/>
      <c r="D51" s="389"/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90"/>
      <c r="V51" s="397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8"/>
      <c r="AL51" s="398"/>
      <c r="AM51" s="398"/>
      <c r="AN51" s="399"/>
    </row>
    <row r="52" spans="1:40" x14ac:dyDescent="0.2">
      <c r="A52" s="391"/>
      <c r="B52" s="392"/>
      <c r="C52" s="392"/>
      <c r="D52" s="392"/>
      <c r="E52" s="392"/>
      <c r="F52" s="392"/>
      <c r="G52" s="392"/>
      <c r="H52" s="392"/>
      <c r="I52" s="392"/>
      <c r="J52" s="392"/>
      <c r="K52" s="392"/>
      <c r="L52" s="392"/>
      <c r="M52" s="392"/>
      <c r="N52" s="392"/>
      <c r="O52" s="392"/>
      <c r="P52" s="392"/>
      <c r="Q52" s="392"/>
      <c r="R52" s="392"/>
      <c r="S52" s="392"/>
      <c r="T52" s="392"/>
      <c r="U52" s="393"/>
      <c r="V52" s="400"/>
      <c r="W52" s="401"/>
      <c r="X52" s="401"/>
      <c r="Y52" s="401"/>
      <c r="Z52" s="401"/>
      <c r="AA52" s="401"/>
      <c r="AB52" s="401"/>
      <c r="AC52" s="401"/>
      <c r="AD52" s="401"/>
      <c r="AE52" s="401"/>
      <c r="AF52" s="401"/>
      <c r="AG52" s="401"/>
      <c r="AH52" s="401"/>
      <c r="AI52" s="401"/>
      <c r="AJ52" s="401"/>
      <c r="AK52" s="401"/>
      <c r="AL52" s="401"/>
      <c r="AM52" s="401"/>
      <c r="AN52" s="402"/>
    </row>
    <row r="53" spans="1:40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</row>
    <row r="54" spans="1:40" x14ac:dyDescent="0.2">
      <c r="A54" s="442" t="s">
        <v>50</v>
      </c>
      <c r="B54" s="442"/>
      <c r="C54" s="442"/>
      <c r="D54" s="442"/>
      <c r="E54" s="442"/>
      <c r="F54" s="442"/>
      <c r="G54" s="442"/>
      <c r="H54" s="442"/>
      <c r="I54" s="442"/>
      <c r="J54" s="442"/>
      <c r="K54" s="442"/>
      <c r="L54" s="442"/>
      <c r="M54" s="442"/>
      <c r="N54" s="442"/>
      <c r="O54" s="442"/>
      <c r="P54" s="442"/>
      <c r="Q54" s="442"/>
      <c r="R54" s="442"/>
      <c r="S54" s="442"/>
      <c r="T54" s="442"/>
      <c r="U54" s="442"/>
      <c r="V54" s="442"/>
      <c r="W54" s="442"/>
      <c r="X54" s="442"/>
      <c r="Y54" s="442"/>
      <c r="Z54" s="442"/>
      <c r="AA54" s="442"/>
      <c r="AB54" s="442"/>
      <c r="AC54" s="442"/>
      <c r="AD54" s="442"/>
      <c r="AE54" s="442"/>
      <c r="AF54" s="442"/>
      <c r="AG54" s="442"/>
      <c r="AH54" s="442"/>
      <c r="AI54" s="442"/>
      <c r="AJ54" s="442"/>
      <c r="AK54" s="442"/>
      <c r="AL54" s="442"/>
      <c r="AM54" s="442"/>
      <c r="AN54" s="442"/>
    </row>
    <row r="55" spans="1:40" ht="13.5" customHeight="1" x14ac:dyDescent="0.2">
      <c r="A55" s="403" t="s">
        <v>51</v>
      </c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  <c r="N55" s="404"/>
      <c r="O55" s="404"/>
      <c r="P55" s="404"/>
      <c r="Q55" s="404"/>
      <c r="R55" s="404"/>
      <c r="S55" s="404"/>
      <c r="T55" s="404"/>
      <c r="U55" s="404"/>
      <c r="V55" s="404"/>
      <c r="W55" s="404"/>
      <c r="X55" s="404"/>
      <c r="Y55" s="404"/>
      <c r="Z55" s="404"/>
      <c r="AA55" s="404"/>
      <c r="AB55" s="404"/>
      <c r="AC55" s="405"/>
      <c r="AD55" s="93"/>
      <c r="AE55" s="445" t="s">
        <v>174</v>
      </c>
      <c r="AF55" s="445"/>
      <c r="AG55" s="445"/>
      <c r="AH55" s="445"/>
      <c r="AI55" s="446"/>
      <c r="AJ55" s="93"/>
      <c r="AK55" s="445" t="s">
        <v>177</v>
      </c>
      <c r="AL55" s="445"/>
      <c r="AM55" s="445"/>
      <c r="AN55" s="446"/>
    </row>
    <row r="56" spans="1:40" x14ac:dyDescent="0.2">
      <c r="A56" s="406"/>
      <c r="B56" s="407"/>
      <c r="C56" s="407"/>
      <c r="D56" s="407"/>
      <c r="E56" s="407"/>
      <c r="F56" s="407"/>
      <c r="G56" s="407"/>
      <c r="H56" s="407"/>
      <c r="I56" s="407"/>
      <c r="J56" s="407"/>
      <c r="K56" s="407"/>
      <c r="L56" s="407"/>
      <c r="M56" s="407"/>
      <c r="N56" s="407"/>
      <c r="O56" s="407"/>
      <c r="P56" s="407"/>
      <c r="Q56" s="407"/>
      <c r="R56" s="407"/>
      <c r="S56" s="407"/>
      <c r="T56" s="407"/>
      <c r="U56" s="407"/>
      <c r="V56" s="407"/>
      <c r="W56" s="407"/>
      <c r="X56" s="407"/>
      <c r="Y56" s="407"/>
      <c r="Z56" s="407"/>
      <c r="AA56" s="407"/>
      <c r="AB56" s="407"/>
      <c r="AC56" s="408"/>
      <c r="AD56" s="94"/>
      <c r="AE56" s="443" t="s">
        <v>175</v>
      </c>
      <c r="AF56" s="443"/>
      <c r="AG56" s="443"/>
      <c r="AH56" s="443"/>
      <c r="AI56" s="444"/>
      <c r="AJ56" s="94"/>
      <c r="AK56" s="443" t="s">
        <v>178</v>
      </c>
      <c r="AL56" s="443"/>
      <c r="AM56" s="443"/>
      <c r="AN56" s="444"/>
    </row>
    <row r="57" spans="1:40" x14ac:dyDescent="0.2">
      <c r="A57" s="406"/>
      <c r="B57" s="407"/>
      <c r="C57" s="407"/>
      <c r="D57" s="407"/>
      <c r="E57" s="407"/>
      <c r="F57" s="407"/>
      <c r="G57" s="407"/>
      <c r="H57" s="407"/>
      <c r="I57" s="407"/>
      <c r="J57" s="407"/>
      <c r="K57" s="407"/>
      <c r="L57" s="407"/>
      <c r="M57" s="407"/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7"/>
      <c r="Y57" s="407"/>
      <c r="Z57" s="407"/>
      <c r="AA57" s="407"/>
      <c r="AB57" s="407"/>
      <c r="AC57" s="408"/>
      <c r="AD57" s="94"/>
      <c r="AE57" s="443" t="s">
        <v>176</v>
      </c>
      <c r="AF57" s="443"/>
      <c r="AG57" s="443"/>
      <c r="AH57" s="443"/>
      <c r="AI57" s="444"/>
      <c r="AJ57" s="94"/>
      <c r="AK57" s="443" t="s">
        <v>179</v>
      </c>
      <c r="AL57" s="443"/>
      <c r="AM57" s="443"/>
      <c r="AN57" s="444"/>
    </row>
    <row r="58" spans="1:40" x14ac:dyDescent="0.2">
      <c r="A58" s="409"/>
      <c r="B58" s="407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407"/>
      <c r="R58" s="407"/>
      <c r="S58" s="407"/>
      <c r="T58" s="407"/>
      <c r="U58" s="407"/>
      <c r="V58" s="407"/>
      <c r="W58" s="407"/>
      <c r="X58" s="407"/>
      <c r="Y58" s="407"/>
      <c r="Z58" s="407"/>
      <c r="AA58" s="407"/>
      <c r="AB58" s="407"/>
      <c r="AC58" s="408"/>
      <c r="AD58" s="94"/>
      <c r="AE58" s="95"/>
      <c r="AF58" s="95"/>
      <c r="AG58" s="95"/>
      <c r="AH58" s="95"/>
      <c r="AI58" s="96"/>
      <c r="AJ58" s="94"/>
      <c r="AK58" s="443" t="s">
        <v>176</v>
      </c>
      <c r="AL58" s="443"/>
      <c r="AM58" s="443"/>
      <c r="AN58" s="444"/>
    </row>
    <row r="59" spans="1:40" ht="13.5" customHeight="1" x14ac:dyDescent="0.2">
      <c r="A59" s="410"/>
      <c r="B59" s="411"/>
      <c r="C59" s="411"/>
      <c r="D59" s="411"/>
      <c r="E59" s="411"/>
      <c r="F59" s="411"/>
      <c r="G59" s="411"/>
      <c r="H59" s="411"/>
      <c r="I59" s="411"/>
      <c r="J59" s="411"/>
      <c r="K59" s="411"/>
      <c r="L59" s="411"/>
      <c r="M59" s="411"/>
      <c r="N59" s="411"/>
      <c r="O59" s="411"/>
      <c r="P59" s="411"/>
      <c r="Q59" s="411"/>
      <c r="R59" s="411"/>
      <c r="S59" s="411"/>
      <c r="T59" s="411"/>
      <c r="U59" s="411"/>
      <c r="V59" s="411"/>
      <c r="W59" s="411"/>
      <c r="X59" s="411"/>
      <c r="Y59" s="411"/>
      <c r="Z59" s="411"/>
      <c r="AA59" s="411"/>
      <c r="AB59" s="411"/>
      <c r="AC59" s="412"/>
      <c r="AD59" s="97"/>
      <c r="AE59" s="98"/>
      <c r="AF59" s="98"/>
      <c r="AG59" s="98"/>
      <c r="AH59" s="98"/>
      <c r="AI59" s="99"/>
      <c r="AJ59" s="97"/>
      <c r="AK59" s="98"/>
      <c r="AL59" s="98"/>
      <c r="AM59" s="98"/>
      <c r="AN59" s="99"/>
    </row>
    <row r="63" spans="1:40" x14ac:dyDescent="0.2">
      <c r="N63" s="49"/>
    </row>
  </sheetData>
  <mergeCells count="58">
    <mergeCell ref="A1:AN1"/>
    <mergeCell ref="A3:B4"/>
    <mergeCell ref="C3:V4"/>
    <mergeCell ref="W3:AN4"/>
    <mergeCell ref="A5:B6"/>
    <mergeCell ref="C5:V6"/>
    <mergeCell ref="W5:AN6"/>
    <mergeCell ref="A7:B8"/>
    <mergeCell ref="C7:V8"/>
    <mergeCell ref="W7:AN8"/>
    <mergeCell ref="A9:B10"/>
    <mergeCell ref="C9:V10"/>
    <mergeCell ref="W9:AN10"/>
    <mergeCell ref="Z34:AD34"/>
    <mergeCell ref="A11:B12"/>
    <mergeCell ref="C11:V12"/>
    <mergeCell ref="W11:AN12"/>
    <mergeCell ref="A13:B14"/>
    <mergeCell ref="C13:V14"/>
    <mergeCell ref="W13:AN14"/>
    <mergeCell ref="AK57:AN57"/>
    <mergeCell ref="A15:B16"/>
    <mergeCell ref="C15:V16"/>
    <mergeCell ref="W15:AN16"/>
    <mergeCell ref="A18:AN18"/>
    <mergeCell ref="A19:AN23"/>
    <mergeCell ref="A26:T26"/>
    <mergeCell ref="U26:AN30"/>
    <mergeCell ref="A27:T30"/>
    <mergeCell ref="AE34:AI34"/>
    <mergeCell ref="AJ34:AN34"/>
    <mergeCell ref="U34:Y34"/>
    <mergeCell ref="A34:E34"/>
    <mergeCell ref="F34:J34"/>
    <mergeCell ref="K34:O34"/>
    <mergeCell ref="P34:T34"/>
    <mergeCell ref="AM35:AN35"/>
    <mergeCell ref="AM36:AN36"/>
    <mergeCell ref="A36:E36"/>
    <mergeCell ref="A46:U46"/>
    <mergeCell ref="V46:AN46"/>
    <mergeCell ref="A35:E35"/>
    <mergeCell ref="A47:U52"/>
    <mergeCell ref="V47:AN52"/>
    <mergeCell ref="A55:AC59"/>
    <mergeCell ref="A38:O38"/>
    <mergeCell ref="P38:AB38"/>
    <mergeCell ref="AC38:AN38"/>
    <mergeCell ref="A39:O44"/>
    <mergeCell ref="P39:AB44"/>
    <mergeCell ref="AC39:AN44"/>
    <mergeCell ref="A54:AN54"/>
    <mergeCell ref="AK58:AN58"/>
    <mergeCell ref="AE55:AI55"/>
    <mergeCell ref="AE56:AI56"/>
    <mergeCell ref="AE57:AI57"/>
    <mergeCell ref="AK55:AN55"/>
    <mergeCell ref="AK56:AN56"/>
  </mergeCells>
  <phoneticPr fontId="3"/>
  <dataValidations count="1">
    <dataValidation type="list" allowBlank="1" showInputMessage="1" showErrorMessage="1" sqref="C17:V17">
      <formula1>"通所介護,通所型サービスA,通所型サービスB,通所型サービスC,通所型サービスD,通所リハビリ,訪問介護,訪問型サービスA,訪問型サービスB,訪問型サービスC,訪問型サービスD,訪問リハビリ,訪問看護,居宅療養管理指導,福祉用具,ショートステイ,その他"</formula1>
    </dataValidation>
  </dataValidations>
  <pageMargins left="0.55118110236220474" right="0.43307086614173229" top="0.27559055118110237" bottom="0.15748031496062992" header="0.31496062992125984" footer="0.31496062992125984"/>
  <pageSetup paperSize="9" scale="99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Check Box 6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22860</xdr:rowOff>
                  </from>
                  <to>
                    <xdr:col>30</xdr:col>
                    <xdr:colOff>38100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heck Box 7">
              <controlPr defaultSize="0" autoFill="0" autoLine="0" autoPict="0">
                <anchor moveWithCells="1">
                  <from>
                    <xdr:col>29</xdr:col>
                    <xdr:colOff>0</xdr:colOff>
                    <xdr:row>55</xdr:row>
                    <xdr:rowOff>22860</xdr:rowOff>
                  </from>
                  <to>
                    <xdr:col>30</xdr:col>
                    <xdr:colOff>60960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6" name="Check Box 8">
              <controlPr defaultSize="0" autoFill="0" autoLine="0" autoPict="0">
                <anchor moveWithCells="1">
                  <from>
                    <xdr:col>29</xdr:col>
                    <xdr:colOff>0</xdr:colOff>
                    <xdr:row>56</xdr:row>
                    <xdr:rowOff>22860</xdr:rowOff>
                  </from>
                  <to>
                    <xdr:col>30</xdr:col>
                    <xdr:colOff>60960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7" name="Check Box 9">
              <controlPr defaultSize="0" autoFill="0" autoLine="0" autoPict="0">
                <anchor moveWithCells="1">
                  <from>
                    <xdr:col>34</xdr:col>
                    <xdr:colOff>160020</xdr:colOff>
                    <xdr:row>54</xdr:row>
                    <xdr:rowOff>0</xdr:rowOff>
                  </from>
                  <to>
                    <xdr:col>36</xdr:col>
                    <xdr:colOff>45720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8" name="Check Box 10">
              <controlPr defaultSize="0" autoFill="0" autoLine="0" autoPict="0">
                <anchor moveWithCells="1">
                  <from>
                    <xdr:col>34</xdr:col>
                    <xdr:colOff>160020</xdr:colOff>
                    <xdr:row>55</xdr:row>
                    <xdr:rowOff>0</xdr:rowOff>
                  </from>
                  <to>
                    <xdr:col>36</xdr:col>
                    <xdr:colOff>45720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defaultSize="0" autoFill="0" autoLine="0" autoPict="0">
                <anchor moveWithCells="1">
                  <from>
                    <xdr:col>34</xdr:col>
                    <xdr:colOff>160020</xdr:colOff>
                    <xdr:row>56</xdr:row>
                    <xdr:rowOff>0</xdr:rowOff>
                  </from>
                  <to>
                    <xdr:col>36</xdr:col>
                    <xdr:colOff>45720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0" name="Check Box 12">
              <controlPr defaultSize="0" autoFill="0" autoLine="0" autoPict="0">
                <anchor moveWithCells="1">
                  <from>
                    <xdr:col>34</xdr:col>
                    <xdr:colOff>160020</xdr:colOff>
                    <xdr:row>57</xdr:row>
                    <xdr:rowOff>0</xdr:rowOff>
                  </from>
                  <to>
                    <xdr:col>36</xdr:col>
                    <xdr:colOff>45720</xdr:colOff>
                    <xdr:row>58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サービス種別!$A$1:$A$24</xm:f>
          </x14:formula1>
          <xm:sqref>C5:V16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24"/>
  <sheetViews>
    <sheetView workbookViewId="0">
      <selection activeCell="B11" sqref="B11"/>
    </sheetView>
  </sheetViews>
  <sheetFormatPr defaultRowHeight="13.2" x14ac:dyDescent="0.2"/>
  <cols>
    <col min="1" max="1" width="49.6640625" customWidth="1"/>
  </cols>
  <sheetData>
    <row r="1" spans="1:1" x14ac:dyDescent="0.2">
      <c r="A1" s="103" t="s">
        <v>149</v>
      </c>
    </row>
    <row r="2" spans="1:1" x14ac:dyDescent="0.2">
      <c r="A2" s="103" t="s">
        <v>150</v>
      </c>
    </row>
    <row r="3" spans="1:1" x14ac:dyDescent="0.2">
      <c r="A3" s="103" t="s">
        <v>151</v>
      </c>
    </row>
    <row r="4" spans="1:1" x14ac:dyDescent="0.2">
      <c r="A4" s="103" t="s">
        <v>152</v>
      </c>
    </row>
    <row r="5" spans="1:1" x14ac:dyDescent="0.2">
      <c r="A5" s="103" t="s">
        <v>154</v>
      </c>
    </row>
    <row r="6" spans="1:1" x14ac:dyDescent="0.2">
      <c r="A6" s="103" t="s">
        <v>153</v>
      </c>
    </row>
    <row r="7" spans="1:1" x14ac:dyDescent="0.2">
      <c r="A7" s="103" t="s">
        <v>155</v>
      </c>
    </row>
    <row r="8" spans="1:1" x14ac:dyDescent="0.2">
      <c r="A8" s="103" t="s">
        <v>156</v>
      </c>
    </row>
    <row r="9" spans="1:1" x14ac:dyDescent="0.2">
      <c r="A9" s="103" t="s">
        <v>157</v>
      </c>
    </row>
    <row r="10" spans="1:1" x14ac:dyDescent="0.2">
      <c r="A10" s="103" t="s">
        <v>158</v>
      </c>
    </row>
    <row r="11" spans="1:1" x14ac:dyDescent="0.2">
      <c r="A11" s="103" t="s">
        <v>159</v>
      </c>
    </row>
    <row r="12" spans="1:1" x14ac:dyDescent="0.2">
      <c r="A12" s="103" t="s">
        <v>160</v>
      </c>
    </row>
    <row r="13" spans="1:1" x14ac:dyDescent="0.2">
      <c r="A13" s="103" t="s">
        <v>161</v>
      </c>
    </row>
    <row r="14" spans="1:1" x14ac:dyDescent="0.2">
      <c r="A14" s="103" t="s">
        <v>162</v>
      </c>
    </row>
    <row r="15" spans="1:1" x14ac:dyDescent="0.2">
      <c r="A15" s="103" t="s">
        <v>163</v>
      </c>
    </row>
    <row r="16" spans="1:1" x14ac:dyDescent="0.2">
      <c r="A16" s="103" t="s">
        <v>164</v>
      </c>
    </row>
    <row r="17" spans="1:1" x14ac:dyDescent="0.2">
      <c r="A17" s="103" t="s">
        <v>165</v>
      </c>
    </row>
    <row r="18" spans="1:1" x14ac:dyDescent="0.2">
      <c r="A18" s="103" t="s">
        <v>166</v>
      </c>
    </row>
    <row r="19" spans="1:1" x14ac:dyDescent="0.2">
      <c r="A19" s="103" t="s">
        <v>167</v>
      </c>
    </row>
    <row r="20" spans="1:1" x14ac:dyDescent="0.2">
      <c r="A20" s="103" t="s">
        <v>168</v>
      </c>
    </row>
    <row r="21" spans="1:1" x14ac:dyDescent="0.2">
      <c r="A21" s="103" t="s">
        <v>169</v>
      </c>
    </row>
    <row r="22" spans="1:1" x14ac:dyDescent="0.2">
      <c r="A22" s="103" t="s">
        <v>170</v>
      </c>
    </row>
    <row r="23" spans="1:1" x14ac:dyDescent="0.2">
      <c r="A23" s="103" t="s">
        <v>171</v>
      </c>
    </row>
    <row r="24" spans="1:1" x14ac:dyDescent="0.2">
      <c r="A24" s="103" t="s">
        <v>172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①</vt:lpstr>
      <vt:lpstr>②</vt:lpstr>
      <vt:lpstr>③</vt:lpstr>
      <vt:lpstr>④</vt:lpstr>
      <vt:lpstr>サービス種別</vt:lpstr>
      <vt:lpstr>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大原 佐和子</cp:lastModifiedBy>
  <cp:lastPrinted>2023-02-01T00:07:07Z</cp:lastPrinted>
  <dcterms:created xsi:type="dcterms:W3CDTF">2016-06-24T05:36:51Z</dcterms:created>
  <dcterms:modified xsi:type="dcterms:W3CDTF">2023-02-01T00:08:43Z</dcterms:modified>
</cp:coreProperties>
</file>